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183\Desktop\"/>
    </mc:Choice>
  </mc:AlternateContent>
  <xr:revisionPtr revIDLastSave="0" documentId="13_ncr:1_{56ACD794-9E5C-4EBA-AA07-B5B4E48CCC85}" xr6:coauthVersionLast="36" xr6:coauthVersionMax="36" xr10:uidLastSave="{00000000-0000-0000-0000-000000000000}"/>
  <bookViews>
    <workbookView xWindow="0" yWindow="0" windowWidth="23040" windowHeight="8244" xr2:uid="{64EBBB26-E54D-4FB1-A267-B80176CD2C7A}"/>
  </bookViews>
  <sheets>
    <sheet name="NEW!決定版" sheetId="6" r:id="rId1"/>
  </sheets>
  <definedNames>
    <definedName name="_xlnm.Print_Area" localSheetId="0">'NEW!決定版'!$A$1:$M$30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6" l="1"/>
  <c r="J29" i="6" s="1"/>
  <c r="L28" i="6" l="1"/>
  <c r="K28" i="6"/>
  <c r="J28" i="6"/>
  <c r="J30" i="6"/>
  <c r="M31" i="6"/>
  <c r="C24" i="6"/>
  <c r="B16" i="6"/>
  <c r="B15" i="6"/>
  <c r="B11" i="6"/>
  <c r="B10" i="6"/>
  <c r="B5" i="6"/>
  <c r="B4" i="6"/>
  <c r="M21" i="6" l="1"/>
  <c r="M24" i="6"/>
  <c r="K22" i="6"/>
  <c r="K21" i="6"/>
  <c r="M23" i="6"/>
  <c r="K23" i="6"/>
  <c r="M22" i="6"/>
  <c r="K24" i="6"/>
  <c r="K19" i="6" l="1"/>
  <c r="M19" i="6" s="1"/>
</calcChain>
</file>

<file path=xl/sharedStrings.xml><?xml version="1.0" encoding="utf-8"?>
<sst xmlns="http://schemas.openxmlformats.org/spreadsheetml/2006/main" count="49" uniqueCount="36">
  <si>
    <t>受給中</t>
    <rPh sb="0" eb="2">
      <t>ジュキュウ</t>
    </rPh>
    <rPh sb="2" eb="3">
      <t>チュウ</t>
    </rPh>
    <phoneticPr fontId="2"/>
  </si>
  <si>
    <t>人</t>
    <rPh sb="0" eb="1">
      <t>ニン</t>
    </rPh>
    <phoneticPr fontId="2"/>
  </si>
  <si>
    <t>支給月額</t>
    <rPh sb="0" eb="2">
      <t>シキュウ</t>
    </rPh>
    <rPh sb="2" eb="4">
      <t>ゲツガク</t>
    </rPh>
    <phoneticPr fontId="2"/>
  </si>
  <si>
    <t>必要書類</t>
    <rPh sb="0" eb="2">
      <t>ヒツヨウ</t>
    </rPh>
    <rPh sb="2" eb="4">
      <t>ショルイ</t>
    </rPh>
    <phoneticPr fontId="2"/>
  </si>
  <si>
    <t>3歳未満</t>
    <rPh sb="1" eb="4">
      <t>サイミマン</t>
    </rPh>
    <phoneticPr fontId="2"/>
  </si>
  <si>
    <t>3歳以上中3以下</t>
    <rPh sb="1" eb="2">
      <t>サイ</t>
    </rPh>
    <rPh sb="2" eb="4">
      <t>イジョウ</t>
    </rPh>
    <rPh sb="4" eb="5">
      <t>チュウ</t>
    </rPh>
    <rPh sb="6" eb="8">
      <t>イカ</t>
    </rPh>
    <phoneticPr fontId="2"/>
  </si>
  <si>
    <t>未受給</t>
    <rPh sb="0" eb="1">
      <t>ミ</t>
    </rPh>
    <rPh sb="1" eb="3">
      <t>ジュキュウ</t>
    </rPh>
    <phoneticPr fontId="2"/>
  </si>
  <si>
    <t>合　計</t>
    <rPh sb="0" eb="1">
      <t>ゴウ</t>
    </rPh>
    <rPh sb="2" eb="3">
      <t>ケイ</t>
    </rPh>
    <phoneticPr fontId="2"/>
  </si>
  <si>
    <t>3歳～高3</t>
    <rPh sb="1" eb="2">
      <t>サイ</t>
    </rPh>
    <rPh sb="3" eb="4">
      <t>コウ</t>
    </rPh>
    <phoneticPr fontId="2"/>
  </si>
  <si>
    <t>（市外）</t>
    <rPh sb="1" eb="3">
      <t>シガイ</t>
    </rPh>
    <phoneticPr fontId="2"/>
  </si>
  <si>
    <t>上段：児童数2以下</t>
    <rPh sb="0" eb="2">
      <t>ジョウダン</t>
    </rPh>
    <rPh sb="3" eb="5">
      <t>ジドウ</t>
    </rPh>
    <rPh sb="5" eb="6">
      <t>スウ</t>
    </rPh>
    <rPh sb="7" eb="9">
      <t>イカ</t>
    </rPh>
    <phoneticPr fontId="2"/>
  </si>
  <si>
    <t>下段：児童数3以上</t>
    <rPh sb="0" eb="2">
      <t>ゲダン</t>
    </rPh>
    <rPh sb="3" eb="5">
      <t>ジドウ</t>
    </rPh>
    <rPh sb="5" eb="6">
      <t>スウ</t>
    </rPh>
    <rPh sb="7" eb="9">
      <t>イジョウ</t>
    </rPh>
    <phoneticPr fontId="2"/>
  </si>
  <si>
    <t>合計</t>
    <rPh sb="0" eb="2">
      <t>ゴウケイ</t>
    </rPh>
    <phoneticPr fontId="2"/>
  </si>
  <si>
    <t>白井市からの受給状況</t>
    <rPh sb="0" eb="3">
      <t>シロイシ</t>
    </rPh>
    <rPh sb="6" eb="8">
      <t>ジュキュウ</t>
    </rPh>
    <rPh sb="8" eb="10">
      <t>ジョウキョウ</t>
    </rPh>
    <phoneticPr fontId="2"/>
  </si>
  <si>
    <t>選択してください</t>
    <rPh sb="0" eb="2">
      <t>センタク</t>
    </rPh>
    <phoneticPr fontId="2"/>
  </si>
  <si>
    <t>それぞれ該当する年代の欄に人数を入力してください</t>
    <phoneticPr fontId="2"/>
  </si>
  <si>
    <t>②</t>
    <phoneticPr fontId="2"/>
  </si>
  <si>
    <t>現在の児童手当の受給状況について、選択してください。</t>
    <phoneticPr fontId="2"/>
  </si>
  <si>
    <t>①</t>
    <phoneticPr fontId="2"/>
  </si>
  <si>
    <t>支給予定月額は以下のとおりとなります</t>
    <phoneticPr fontId="2"/>
  </si>
  <si>
    <t>申請に必要な書類は以下のとおりです</t>
    <phoneticPr fontId="2"/>
  </si>
  <si>
    <t>（市内）</t>
    <rPh sb="1" eb="3">
      <t>シナイ</t>
    </rPh>
    <phoneticPr fontId="2"/>
  </si>
  <si>
    <t>受給者は公務員ですか？</t>
    <rPh sb="0" eb="3">
      <t>ジュキュウシャ</t>
    </rPh>
    <rPh sb="4" eb="7">
      <t>コウムイン</t>
    </rPh>
    <phoneticPr fontId="2"/>
  </si>
  <si>
    <t>はい</t>
    <phoneticPr fontId="2"/>
  </si>
  <si>
    <t>いいえ</t>
    <phoneticPr fontId="2"/>
  </si>
  <si>
    <t>受給者の住民票は
白井市にありますか？</t>
    <rPh sb="0" eb="3">
      <t>ジュキュウシャ</t>
    </rPh>
    <rPh sb="4" eb="7">
      <t>ジュウミンヒョウ</t>
    </rPh>
    <rPh sb="9" eb="11">
      <t>シロイ</t>
    </rPh>
    <rPh sb="11" eb="12">
      <t>シ</t>
    </rPh>
    <phoneticPr fontId="2"/>
  </si>
  <si>
    <t>③</t>
    <phoneticPr fontId="2"/>
  </si>
  <si>
    <t>④</t>
    <phoneticPr fontId="2"/>
  </si>
  <si>
    <t>受給者（所得の高い方）の職業について選択してください。</t>
    <rPh sb="0" eb="3">
      <t>ジュキュウシャ</t>
    </rPh>
    <rPh sb="4" eb="6">
      <t>ショトク</t>
    </rPh>
    <rPh sb="7" eb="8">
      <t>タカ</t>
    </rPh>
    <rPh sb="9" eb="10">
      <t>カタ</t>
    </rPh>
    <rPh sb="12" eb="14">
      <t>ショクギョウ</t>
    </rPh>
    <rPh sb="18" eb="20">
      <t>センタク</t>
    </rPh>
    <phoneticPr fontId="2"/>
  </si>
  <si>
    <t>受給者（所得の高い方）の住民登録地について選択してください。</t>
    <rPh sb="0" eb="3">
      <t>ジュキュウシャ</t>
    </rPh>
    <rPh sb="4" eb="6">
      <t>ショトク</t>
    </rPh>
    <rPh sb="7" eb="8">
      <t>タカ</t>
    </rPh>
    <rPh sb="9" eb="10">
      <t>カタ</t>
    </rPh>
    <rPh sb="12" eb="14">
      <t>ジュウミン</t>
    </rPh>
    <rPh sb="14" eb="16">
      <t>トウロク</t>
    </rPh>
    <rPh sb="16" eb="17">
      <t>チ</t>
    </rPh>
    <rPh sb="21" eb="23">
      <t>センタク</t>
    </rPh>
    <phoneticPr fontId="2"/>
  </si>
  <si>
    <t>使用方法：色のついている箇所について選択・入力してください</t>
    <rPh sb="0" eb="2">
      <t>シヨウ</t>
    </rPh>
    <rPh sb="2" eb="4">
      <t>ホウホウ</t>
    </rPh>
    <phoneticPr fontId="2"/>
  </si>
  <si>
    <t>※表示された文字をクリックすると、電子申請のページへジャンプします</t>
    <rPh sb="1" eb="3">
      <t>ヒョウジ</t>
    </rPh>
    <rPh sb="6" eb="8">
      <t>モジ</t>
    </rPh>
    <rPh sb="17" eb="19">
      <t>デンシ</t>
    </rPh>
    <rPh sb="19" eb="21">
      <t>シンセイ</t>
    </rPh>
    <phoneticPr fontId="2"/>
  </si>
  <si>
    <t>高校生年代</t>
    <rPh sb="0" eb="3">
      <t>コウコウセイ</t>
    </rPh>
    <rPh sb="3" eb="5">
      <t>ネンダイ</t>
    </rPh>
    <phoneticPr fontId="2"/>
  </si>
  <si>
    <t>大学生年代</t>
    <rPh sb="0" eb="3">
      <t>ダイガクセイ</t>
    </rPh>
    <rPh sb="3" eb="5">
      <t>ネンダイ</t>
    </rPh>
    <phoneticPr fontId="2"/>
  </si>
  <si>
    <t>大学生年代…平成14年4月2日～平成19年4月1日生まれの子</t>
    <rPh sb="0" eb="3">
      <t>ダイガクセイ</t>
    </rPh>
    <rPh sb="3" eb="5">
      <t>ネンダイ</t>
    </rPh>
    <rPh sb="6" eb="8">
      <t>ヘイセイ</t>
    </rPh>
    <rPh sb="10" eb="11">
      <t>ネン</t>
    </rPh>
    <rPh sb="12" eb="13">
      <t>ツキ</t>
    </rPh>
    <rPh sb="14" eb="15">
      <t>ヒ</t>
    </rPh>
    <rPh sb="16" eb="18">
      <t>ヘイセイ</t>
    </rPh>
    <rPh sb="20" eb="21">
      <t>ネン</t>
    </rPh>
    <rPh sb="22" eb="23">
      <t>ツキ</t>
    </rPh>
    <rPh sb="24" eb="25">
      <t>ヒ</t>
    </rPh>
    <rPh sb="25" eb="26">
      <t>ウ</t>
    </rPh>
    <rPh sb="29" eb="30">
      <t>コ</t>
    </rPh>
    <phoneticPr fontId="2"/>
  </si>
  <si>
    <t>高校生年代…平成18年4月2日～平成21年4月1日生まれの子</t>
    <rPh sb="0" eb="3">
      <t>コウコウセイ</t>
    </rPh>
    <rPh sb="3" eb="5">
      <t>ネンダイ</t>
    </rPh>
    <rPh sb="6" eb="8">
      <t>ヘイセイ</t>
    </rPh>
    <rPh sb="10" eb="11">
      <t>ネン</t>
    </rPh>
    <rPh sb="12" eb="13">
      <t>ツキ</t>
    </rPh>
    <rPh sb="14" eb="15">
      <t>ヒ</t>
    </rPh>
    <rPh sb="16" eb="18">
      <t>ヘイセイ</t>
    </rPh>
    <rPh sb="20" eb="21">
      <t>ネン</t>
    </rPh>
    <rPh sb="22" eb="23">
      <t>ツキ</t>
    </rPh>
    <rPh sb="24" eb="25">
      <t>ヒ</t>
    </rPh>
    <rPh sb="25" eb="26">
      <t>ウ</t>
    </rPh>
    <rPh sb="29" eb="3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</si>
</sst>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u/>
      <sz val="18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 hidden="1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1" xfId="0" applyFont="1" applyBorder="1" applyProtection="1">
      <alignment vertical="center"/>
      <protection hidden="1"/>
    </xf>
    <xf numFmtId="0" fontId="9" fillId="0" borderId="18" xfId="2" applyFont="1" applyBorder="1" applyProtection="1">
      <alignment vertical="center"/>
      <protection hidden="1"/>
    </xf>
    <xf numFmtId="0" fontId="5" fillId="0" borderId="18" xfId="0" applyFont="1" applyBorder="1" applyProtection="1">
      <alignment vertical="center"/>
      <protection hidden="1"/>
    </xf>
    <xf numFmtId="0" fontId="5" fillId="0" borderId="1" xfId="0" applyFont="1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0" borderId="30" xfId="0" applyFont="1" applyFill="1" applyBorder="1" applyProtection="1">
      <alignment vertical="center"/>
      <protection hidden="1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38" fontId="5" fillId="0" borderId="22" xfId="1" applyFont="1" applyBorder="1" applyAlignment="1" applyProtection="1">
      <alignment horizontal="left" vertical="center"/>
      <protection hidden="1"/>
    </xf>
    <xf numFmtId="38" fontId="5" fillId="0" borderId="28" xfId="1" applyFont="1" applyBorder="1" applyAlignment="1" applyProtection="1">
      <alignment horizontal="left" vertical="center"/>
      <protection hidden="1"/>
    </xf>
    <xf numFmtId="38" fontId="5" fillId="0" borderId="19" xfId="1" applyFont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 applyProtection="1">
      <alignment horizontal="left" vertical="center"/>
      <protection locked="0" hidden="1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hidden="1"/>
    </xf>
    <xf numFmtId="0" fontId="5" fillId="0" borderId="32" xfId="0" applyFont="1" applyFill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center" vertical="center"/>
      <protection locked="0" hidden="1"/>
    </xf>
    <xf numFmtId="0" fontId="5" fillId="0" borderId="19" xfId="0" applyFont="1" applyBorder="1" applyAlignment="1" applyProtection="1">
      <alignment horizontal="center" vertical="center"/>
      <protection locked="0" hidden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38" fontId="5" fillId="0" borderId="24" xfId="1" applyFont="1" applyFill="1" applyBorder="1" applyAlignment="1" applyProtection="1">
      <alignment horizontal="center" vertical="center"/>
      <protection locked="0"/>
    </xf>
    <xf numFmtId="38" fontId="5" fillId="0" borderId="25" xfId="1" applyFont="1" applyFill="1" applyBorder="1" applyAlignment="1" applyProtection="1">
      <alignment horizontal="center" vertical="center"/>
      <protection locked="0"/>
    </xf>
    <xf numFmtId="38" fontId="5" fillId="0" borderId="21" xfId="1" applyFont="1" applyBorder="1" applyAlignment="1" applyProtection="1">
      <alignment horizontal="right" vertical="center"/>
      <protection hidden="1"/>
    </xf>
    <xf numFmtId="38" fontId="5" fillId="0" borderId="11" xfId="1" applyFont="1" applyBorder="1" applyAlignment="1" applyProtection="1">
      <alignment horizontal="right" vertical="center"/>
      <protection hidden="1"/>
    </xf>
    <xf numFmtId="38" fontId="5" fillId="0" borderId="23" xfId="1" applyFont="1" applyBorder="1" applyAlignment="1" applyProtection="1">
      <alignment horizontal="right" vertical="center"/>
      <protection hidden="1"/>
    </xf>
    <xf numFmtId="38" fontId="5" fillId="0" borderId="10" xfId="1" applyFont="1" applyBorder="1" applyAlignment="1" applyProtection="1">
      <alignment horizontal="right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38" fontId="5" fillId="0" borderId="14" xfId="1" applyFont="1" applyBorder="1" applyAlignment="1" applyProtection="1">
      <alignment horizontal="right" vertical="center"/>
      <protection hidden="1"/>
    </xf>
    <xf numFmtId="38" fontId="5" fillId="0" borderId="15" xfId="1" applyFont="1" applyBorder="1" applyAlignment="1" applyProtection="1">
      <alignment horizontal="right" vertical="center"/>
      <protection hidden="1"/>
    </xf>
    <xf numFmtId="38" fontId="5" fillId="0" borderId="20" xfId="1" applyFont="1" applyBorder="1" applyAlignment="1" applyProtection="1">
      <alignment horizontal="right" vertical="center"/>
      <protection hidden="1"/>
    </xf>
    <xf numFmtId="38" fontId="5" fillId="0" borderId="0" xfId="1" applyFont="1" applyBorder="1" applyAlignment="1" applyProtection="1">
      <alignment horizontal="right" vertical="center"/>
      <protection hidden="1"/>
    </xf>
    <xf numFmtId="38" fontId="5" fillId="0" borderId="26" xfId="0" applyNumberFormat="1" applyFont="1" applyBorder="1" applyAlignment="1" applyProtection="1">
      <alignment horizontal="left" vertical="center"/>
      <protection hidden="1"/>
    </xf>
    <xf numFmtId="38" fontId="5" fillId="0" borderId="27" xfId="0" applyNumberFormat="1" applyFont="1" applyBorder="1" applyAlignment="1" applyProtection="1">
      <alignment horizontal="left" vertical="center"/>
      <protection hidden="1"/>
    </xf>
    <xf numFmtId="38" fontId="5" fillId="0" borderId="37" xfId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38" fontId="5" fillId="0" borderId="17" xfId="1" applyFont="1" applyBorder="1" applyAlignment="1" applyProtection="1">
      <alignment horizontal="right" vertical="center"/>
      <protection hidden="1"/>
    </xf>
    <xf numFmtId="38" fontId="5" fillId="0" borderId="18" xfId="1" applyFont="1" applyBorder="1" applyAlignment="1" applyProtection="1">
      <alignment horizontal="right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18</xdr:row>
      <xdr:rowOff>205740</xdr:rowOff>
    </xdr:from>
    <xdr:to>
      <xdr:col>7</xdr:col>
      <xdr:colOff>1562100</xdr:colOff>
      <xdr:row>23</xdr:row>
      <xdr:rowOff>190500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9FE6490-13B5-4290-B03E-1F946B01281D}"/>
            </a:ext>
          </a:extLst>
        </xdr:cNvPr>
        <xdr:cNvSpPr/>
      </xdr:nvSpPr>
      <xdr:spPr>
        <a:xfrm>
          <a:off x="5120640" y="5836920"/>
          <a:ext cx="1310640" cy="188976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258B-7ED2-4AFE-8C96-88AC480C82AE}">
  <sheetPr>
    <pageSetUpPr fitToPage="1"/>
  </sheetPr>
  <dimension ref="A1:P37"/>
  <sheetViews>
    <sheetView showGridLines="0" showRowColHeaders="0" showZeros="0" tabSelected="1" workbookViewId="0">
      <selection activeCell="H30" sqref="H30"/>
    </sheetView>
  </sheetViews>
  <sheetFormatPr defaultRowHeight="18" x14ac:dyDescent="0.45"/>
  <cols>
    <col min="1" max="1" width="6.09765625" style="4" customWidth="1"/>
    <col min="2" max="2" width="18.69921875" style="4" bestFit="1" customWidth="1"/>
    <col min="3" max="3" width="8.59765625" style="4" customWidth="1"/>
    <col min="4" max="4" width="4.09765625" style="4" customWidth="1"/>
    <col min="5" max="5" width="12.09765625" style="4" customWidth="1"/>
    <col min="6" max="6" width="8.8984375" style="4" customWidth="1"/>
    <col min="7" max="7" width="5.3984375" style="4" customWidth="1"/>
    <col min="8" max="8" width="23.69921875" style="4" customWidth="1"/>
    <col min="9" max="9" width="12.69921875" style="4" customWidth="1"/>
    <col min="10" max="10" width="17.796875" style="4" customWidth="1"/>
    <col min="11" max="11" width="2.59765625" style="4" customWidth="1"/>
    <col min="12" max="12" width="17.3984375" style="4" customWidth="1"/>
    <col min="13" max="13" width="19.19921875" style="4" customWidth="1"/>
    <col min="14" max="15" width="8.796875" style="4" hidden="1" customWidth="1"/>
    <col min="16" max="16" width="8.796875" style="4" customWidth="1"/>
    <col min="17" max="16384" width="8.796875" style="4"/>
  </cols>
  <sheetData>
    <row r="1" spans="1:15" ht="39.6" customHeight="1" x14ac:dyDescent="0.45">
      <c r="A1" s="28" t="s">
        <v>30</v>
      </c>
      <c r="B1" s="24"/>
      <c r="O1" s="4" t="s">
        <v>14</v>
      </c>
    </row>
    <row r="2" spans="1:15" ht="25.8" customHeight="1" x14ac:dyDescent="0.45">
      <c r="A2" s="15" t="s">
        <v>18</v>
      </c>
      <c r="B2" s="9" t="s">
        <v>28</v>
      </c>
      <c r="O2" s="4" t="s">
        <v>23</v>
      </c>
    </row>
    <row r="3" spans="1:15" ht="31.05" customHeight="1" x14ac:dyDescent="0.45">
      <c r="A3" s="13"/>
      <c r="B3" s="75" t="s">
        <v>22</v>
      </c>
      <c r="C3" s="75"/>
      <c r="D3" s="75"/>
      <c r="E3" s="57" t="s">
        <v>14</v>
      </c>
      <c r="F3" s="57"/>
      <c r="O3" s="4" t="s">
        <v>24</v>
      </c>
    </row>
    <row r="4" spans="1:15" ht="22.8" customHeight="1" x14ac:dyDescent="0.45">
      <c r="A4" s="9"/>
      <c r="B4" s="12" t="str">
        <f>IF(E3="はい","↓",IF(E3="いいえ","↓",""))</f>
        <v/>
      </c>
    </row>
    <row r="5" spans="1:15" ht="24.6" customHeight="1" x14ac:dyDescent="0.45">
      <c r="A5" s="9"/>
      <c r="B5" s="11" t="str">
        <f>IF(E3="はい","職場にお問い合わせください",IF(E3="いいえ","②へお進みください",""))</f>
        <v/>
      </c>
    </row>
    <row r="6" spans="1:15" ht="12.6" customHeight="1" x14ac:dyDescent="0.45">
      <c r="A6" s="9"/>
      <c r="B6" s="11"/>
    </row>
    <row r="7" spans="1:15" ht="25.05" customHeight="1" x14ac:dyDescent="0.45">
      <c r="A7" s="15" t="s">
        <v>16</v>
      </c>
      <c r="B7" s="9" t="s">
        <v>29</v>
      </c>
    </row>
    <row r="8" spans="1:15" ht="25.05" customHeight="1" x14ac:dyDescent="0.45">
      <c r="A8" s="13"/>
      <c r="B8" s="76" t="s">
        <v>25</v>
      </c>
      <c r="C8" s="75"/>
      <c r="D8" s="75"/>
      <c r="E8" s="57" t="s">
        <v>14</v>
      </c>
      <c r="F8" s="57"/>
    </row>
    <row r="9" spans="1:15" ht="25.05" customHeight="1" x14ac:dyDescent="0.45">
      <c r="A9" s="9"/>
      <c r="B9" s="75"/>
      <c r="C9" s="75"/>
      <c r="D9" s="75"/>
      <c r="E9" s="57"/>
      <c r="F9" s="57"/>
    </row>
    <row r="10" spans="1:15" ht="25.05" customHeight="1" x14ac:dyDescent="0.45">
      <c r="A10" s="9"/>
      <c r="B10" s="12" t="str">
        <f>IF(E8="はい","↓",IF(E8="いいえ","↓",""))</f>
        <v/>
      </c>
    </row>
    <row r="11" spans="1:15" ht="25.05" customHeight="1" x14ac:dyDescent="0.45">
      <c r="A11" s="9"/>
      <c r="B11" s="11" t="str">
        <f>IF(E8="はい","③へお進みください",IF(E8="いいえ","受給者の住民登録地にお問い合わせください",""))</f>
        <v/>
      </c>
    </row>
    <row r="12" spans="1:15" ht="13.2" customHeight="1" x14ac:dyDescent="0.45">
      <c r="A12" s="9"/>
    </row>
    <row r="13" spans="1:15" ht="25.05" customHeight="1" x14ac:dyDescent="0.45">
      <c r="A13" s="13" t="s">
        <v>26</v>
      </c>
      <c r="B13" s="9" t="s">
        <v>17</v>
      </c>
      <c r="C13" s="14"/>
      <c r="D13" s="14"/>
      <c r="E13" s="14"/>
      <c r="F13" s="14"/>
      <c r="O13" s="4" t="s">
        <v>14</v>
      </c>
    </row>
    <row r="14" spans="1:15" ht="31.2" customHeight="1" x14ac:dyDescent="0.45">
      <c r="A14" s="10"/>
      <c r="B14" s="77" t="s">
        <v>13</v>
      </c>
      <c r="C14" s="78"/>
      <c r="D14" s="79"/>
      <c r="E14" s="57" t="s">
        <v>14</v>
      </c>
      <c r="F14" s="57"/>
      <c r="O14" s="4" t="s">
        <v>0</v>
      </c>
    </row>
    <row r="15" spans="1:15" ht="25.8" customHeight="1" x14ac:dyDescent="0.45">
      <c r="B15" s="12" t="str">
        <f>IF(E14="未受給","↓",IF(E14="受給中","↓",""))</f>
        <v/>
      </c>
      <c r="O15" s="4" t="s">
        <v>6</v>
      </c>
    </row>
    <row r="16" spans="1:15" ht="27.6" customHeight="1" x14ac:dyDescent="0.45">
      <c r="B16" s="11" t="str">
        <f>IF(E14="受給中","④へお進みください",IF(E14="未受給","④へお進みください",""))</f>
        <v/>
      </c>
    </row>
    <row r="17" spans="1:16" ht="15.6" customHeight="1" x14ac:dyDescent="0.45"/>
    <row r="18" spans="1:16" ht="26.4" customHeight="1" thickBot="1" x14ac:dyDescent="0.5">
      <c r="A18" s="15" t="s">
        <v>27</v>
      </c>
      <c r="B18" s="9" t="s">
        <v>15</v>
      </c>
      <c r="C18" s="14"/>
      <c r="D18" s="14"/>
      <c r="E18" s="14"/>
      <c r="F18" s="14"/>
      <c r="G18" s="14"/>
      <c r="I18" s="9" t="s">
        <v>19</v>
      </c>
      <c r="L18" s="5"/>
      <c r="M18" s="5"/>
    </row>
    <row r="19" spans="1:16" ht="30" customHeight="1" x14ac:dyDescent="0.45">
      <c r="A19" s="10"/>
      <c r="B19" s="23" t="s">
        <v>4</v>
      </c>
      <c r="C19" s="57"/>
      <c r="D19" s="58"/>
      <c r="E19" s="58"/>
      <c r="F19" s="58"/>
      <c r="G19" s="16" t="s">
        <v>1</v>
      </c>
      <c r="H19" s="6"/>
      <c r="I19" s="59" t="s">
        <v>2</v>
      </c>
      <c r="J19" s="62" t="s">
        <v>7</v>
      </c>
      <c r="K19" s="64" t="str">
        <f>IF(AND(E3="いいえ",E8="はい"),SUM(K21:K24),"")</f>
        <v/>
      </c>
      <c r="L19" s="65"/>
      <c r="M19" s="68" t="str">
        <f>IF(AND(E3="いいえ",E8="はい",(K19)&gt;0),"円","")</f>
        <v/>
      </c>
      <c r="P19" s="5"/>
    </row>
    <row r="20" spans="1:16" ht="30" customHeight="1" x14ac:dyDescent="0.45">
      <c r="A20" s="9"/>
      <c r="B20" s="23" t="s">
        <v>5</v>
      </c>
      <c r="C20" s="57"/>
      <c r="D20" s="58"/>
      <c r="E20" s="58"/>
      <c r="F20" s="58"/>
      <c r="G20" s="16" t="s">
        <v>1</v>
      </c>
      <c r="H20" s="6"/>
      <c r="I20" s="60"/>
      <c r="J20" s="63"/>
      <c r="K20" s="66"/>
      <c r="L20" s="67"/>
      <c r="M20" s="69"/>
    </row>
    <row r="21" spans="1:16" ht="30" customHeight="1" x14ac:dyDescent="0.45">
      <c r="A21" s="9"/>
      <c r="B21" s="45" t="s">
        <v>32</v>
      </c>
      <c r="C21" s="47">
        <f>F21+F22</f>
        <v>0</v>
      </c>
      <c r="D21" s="49" t="s">
        <v>1</v>
      </c>
      <c r="E21" s="17" t="s">
        <v>21</v>
      </c>
      <c r="F21" s="25"/>
      <c r="G21" s="18" t="s">
        <v>1</v>
      </c>
      <c r="H21" s="6"/>
      <c r="I21" s="60"/>
      <c r="J21" s="51" t="s">
        <v>4</v>
      </c>
      <c r="K21" s="53" t="str">
        <f>IF(AND(E3="いいえ",E8="はい",C24&lt;=2),C19*15000,"")</f>
        <v/>
      </c>
      <c r="L21" s="54"/>
      <c r="M21" s="29" t="str">
        <f>IF(AND(E3="いいえ",E8="はい",C24&lt;=2,C19&gt;0),"円","")</f>
        <v/>
      </c>
      <c r="N21" s="4" t="s">
        <v>10</v>
      </c>
    </row>
    <row r="22" spans="1:16" ht="30" customHeight="1" x14ac:dyDescent="0.45">
      <c r="A22" s="9"/>
      <c r="B22" s="46"/>
      <c r="C22" s="48"/>
      <c r="D22" s="50"/>
      <c r="E22" s="17" t="s">
        <v>9</v>
      </c>
      <c r="F22" s="25"/>
      <c r="G22" s="19" t="s">
        <v>1</v>
      </c>
      <c r="H22" s="6"/>
      <c r="I22" s="60"/>
      <c r="J22" s="52"/>
      <c r="K22" s="55" t="str">
        <f>IF(AND(E3="いいえ",E8="はい",C24&gt;=3,(C20+C21+C23)&gt;=2),C19*30000,IF(AND(E3="いいえ",E8="はい",C24&gt;=3,(C20+C21+C23)=1),((C19-1)*30000)+15000,IF(AND(E3="いいえ",E8="はい",C24&gt;=3,(C20+C21+C23)=0),(C19-2)*30000+30000,"")))</f>
        <v/>
      </c>
      <c r="L22" s="56"/>
      <c r="M22" s="30" t="str">
        <f>IF(AND(E3="いいえ",E8="はい",C24&gt;=3,C19&gt;0),"円","")</f>
        <v/>
      </c>
      <c r="N22" s="4" t="s">
        <v>11</v>
      </c>
      <c r="P22" s="5"/>
    </row>
    <row r="23" spans="1:16" ht="30" customHeight="1" x14ac:dyDescent="0.45">
      <c r="A23" s="9"/>
      <c r="B23" s="23" t="s">
        <v>33</v>
      </c>
      <c r="C23" s="57"/>
      <c r="D23" s="58"/>
      <c r="E23" s="58"/>
      <c r="F23" s="58"/>
      <c r="G23" s="16" t="s">
        <v>1</v>
      </c>
      <c r="H23" s="6"/>
      <c r="I23" s="60"/>
      <c r="J23" s="51" t="s">
        <v>8</v>
      </c>
      <c r="K23" s="53" t="str">
        <f>IF(AND(E3="いいえ",E8="はい",C24&lt;=2),(C20+C21)*10000,"")</f>
        <v/>
      </c>
      <c r="L23" s="54"/>
      <c r="M23" s="29" t="str">
        <f>IF(AND(E3="いいえ",E8="はい",C24&lt;=2,(C20+C21)&gt;0),"円","")</f>
        <v/>
      </c>
      <c r="N23" s="4" t="s">
        <v>10</v>
      </c>
    </row>
    <row r="24" spans="1:16" ht="30" customHeight="1" thickBot="1" x14ac:dyDescent="0.5">
      <c r="A24" s="9"/>
      <c r="B24" s="23" t="s">
        <v>12</v>
      </c>
      <c r="C24" s="71">
        <f>(C19+C20+F21+F22+C23)</f>
        <v>0</v>
      </c>
      <c r="D24" s="72"/>
      <c r="E24" s="72"/>
      <c r="F24" s="72"/>
      <c r="G24" s="16" t="s">
        <v>1</v>
      </c>
      <c r="H24" s="6"/>
      <c r="I24" s="61"/>
      <c r="J24" s="70"/>
      <c r="K24" s="73" t="str">
        <f>IF(AND(E3="いいえ",E8="はい",C24&gt;=3,C23&gt;=2),(C20+C21)*30000,IF(AND(E3="いいえ",E8="はい",C24&gt;=3,(C20+C21)&gt;=2,C23=1),((C20+C21)-1)*30000+10000,IF(AND(E3="いいえ",E8="はい",C24&gt;=3,(C20+C21)&gt;=2,C23=0),(C20+C21-2)*30000+20000,IF(AND(E3="いいえ",E8="はい",C24&gt;=3,(C20+C21)=1),10000,IF(AND(E3="いいえ",E8="はい",C24&gt;=3,(C20+C21)=0),0,"")))))</f>
        <v/>
      </c>
      <c r="L24" s="74"/>
      <c r="M24" s="31" t="str">
        <f>IF(AND(E3="いいえ",E8="はい",C24&gt;=3,(C20+C21)&gt;0),"円","")</f>
        <v/>
      </c>
      <c r="N24" s="4" t="s">
        <v>11</v>
      </c>
    </row>
    <row r="25" spans="1:16" ht="22.2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6" ht="28.8" customHeight="1" x14ac:dyDescent="0.45">
      <c r="A26" s="6"/>
      <c r="B26" s="9" t="s">
        <v>35</v>
      </c>
      <c r="C26" s="6"/>
      <c r="D26" s="6"/>
      <c r="E26" s="6"/>
      <c r="F26" s="6"/>
      <c r="G26" s="6"/>
      <c r="H26" s="6"/>
      <c r="I26" s="9" t="s">
        <v>20</v>
      </c>
      <c r="J26" s="6"/>
      <c r="K26" s="6"/>
      <c r="L26" s="6"/>
      <c r="M26" s="6"/>
    </row>
    <row r="27" spans="1:16" ht="28.8" customHeight="1" thickBot="1" x14ac:dyDescent="0.5">
      <c r="A27" s="6"/>
      <c r="B27" s="9" t="s">
        <v>34</v>
      </c>
      <c r="C27" s="6"/>
      <c r="D27" s="6"/>
      <c r="E27" s="6"/>
      <c r="F27" s="6"/>
      <c r="G27" s="6"/>
      <c r="H27" s="6"/>
      <c r="I27" s="27" t="s">
        <v>31</v>
      </c>
      <c r="J27" s="6"/>
      <c r="K27" s="6"/>
      <c r="L27" s="6"/>
      <c r="M27" s="6"/>
    </row>
    <row r="28" spans="1:16" ht="30" customHeight="1" x14ac:dyDescent="0.45">
      <c r="A28" s="6"/>
      <c r="B28" s="6"/>
      <c r="C28" s="6"/>
      <c r="D28" s="6"/>
      <c r="E28" s="6"/>
      <c r="I28" s="38" t="s">
        <v>3</v>
      </c>
      <c r="J28" s="26" t="str">
        <f>IF(AND(E3="いいえ",E8="はい",(ISNUMBER(F22))),HYPERLINK("[https://apply.e-tumo.jp/city-shiroi-chiba-u/offer/offerList_detail?tempSeq=34108]（https://apply.e-tumo.jp/city-shiroi-chiba-u/offer/offerList_detail?tempSeq=34108）","別居監護申立書"),"")</f>
        <v/>
      </c>
      <c r="K28" s="20" t="str">
        <f>IF(AND(E3="いいえ",E8="はい",E14="受給中",(ISNUMBER(F22))),",","")</f>
        <v/>
      </c>
      <c r="L28" s="41" t="str">
        <f>IF(AND(E3="いいえ",E8="はい",E14="受給中",ISNUMBER(F22)),HYPERLINK("[https://apply.e-tumo.jp/city-shiroi-chiba-u/offer/offerList_detail?tempSeq=34108]（https://apply.e-tumo.jp/city-shiroi-chiba-u/offer/offerList_detail?tempSeq=34108）","額改定届"),"")</f>
        <v/>
      </c>
      <c r="M28" s="42"/>
      <c r="N28" s="7"/>
    </row>
    <row r="29" spans="1:16" ht="30" customHeight="1" x14ac:dyDescent="0.45">
      <c r="A29" s="6"/>
      <c r="B29" s="6"/>
      <c r="C29" s="6"/>
      <c r="D29" s="6"/>
      <c r="E29" s="6"/>
      <c r="H29" s="1"/>
      <c r="I29" s="39"/>
      <c r="J29" s="32" t="str">
        <f>IF(AND(E3="いいえ",E8="はい",(C19+C20+C21+C23)&gt;=3,(ISNUMBER(C23))),HYPERLINK("[https://apply.e-tumo.jp/city-shiroi-chiba-u/offer/offerList_detail?tempSeq=34108]（https://apply.e-tumo.jp/city-shiroi-chiba-u/offer/offerList_detail?tempSeq=34108）","監護相当・生計費の負担についての確認書"),"")</f>
        <v/>
      </c>
      <c r="K29" s="33"/>
      <c r="L29" s="34"/>
      <c r="M29" s="35"/>
    </row>
    <row r="30" spans="1:16" ht="30" customHeight="1" thickBot="1" x14ac:dyDescent="0.5">
      <c r="A30" s="6"/>
      <c r="B30" s="6"/>
      <c r="C30" s="6"/>
      <c r="D30" s="6"/>
      <c r="E30" s="6"/>
      <c r="H30" s="1"/>
      <c r="I30" s="40"/>
      <c r="J30" s="21" t="str">
        <f>IF(AND(E3="いいえ",E8="はい",E14="未受給",(OR(C19&gt;0,C20&gt;0,C21&gt;0))),HYPERLINK("[https://apply.e-tumo.jp/city-shiroi-chiba-u/offer/offerList_detail?tempSeq=34108]（https://apply.e-tumo.jp/city-shiroi-chiba-u/offer/offerList_detail?tempSeq=34108）","認定請求書"),"")</f>
        <v/>
      </c>
      <c r="K30" s="22"/>
      <c r="L30" s="43"/>
      <c r="M30" s="44"/>
    </row>
    <row r="31" spans="1:16" ht="21.6" customHeight="1" x14ac:dyDescent="0.45">
      <c r="A31" s="6"/>
      <c r="B31" s="6"/>
      <c r="C31" s="6"/>
      <c r="D31" s="6"/>
      <c r="E31" s="6"/>
      <c r="H31" s="1"/>
      <c r="I31" s="2"/>
      <c r="J31" s="3"/>
      <c r="K31" s="3"/>
      <c r="M31" s="8" t="str">
        <f>IF(F22&gt;0,"※別居監護申立書および額改定届はＲ6年度中にご提出済の場合は不要です。",IF(ISTEXT(F22),"",IF(ISBLANK(F22),"","")))</f>
        <v/>
      </c>
    </row>
    <row r="32" spans="1:16" ht="30" customHeight="1" x14ac:dyDescent="0.45">
      <c r="H32" s="36"/>
      <c r="M32" s="37"/>
    </row>
    <row r="33" ht="30" customHeight="1" x14ac:dyDescent="0.45"/>
    <row r="34" ht="30" customHeight="1" x14ac:dyDescent="0.45"/>
    <row r="35" ht="30" customHeight="1" x14ac:dyDescent="0.45"/>
    <row r="36" ht="30" customHeight="1" x14ac:dyDescent="0.45"/>
    <row r="37" ht="30" customHeight="1" x14ac:dyDescent="0.45"/>
  </sheetData>
  <sheetProtection algorithmName="SHA-512" hashValue="yKnQzoCwohI19GVQC4rEV+Dp9Q3itXga1U430Hfg7N6B4fkWzm2NZcqp2D5m8hJt8wwh4i4Al8R8aVnBOwe4sw==" saltValue="BOl4my23zK4xGDAHC6leHg==" spinCount="100000" sheet="1" objects="1" scenarios="1"/>
  <mergeCells count="26">
    <mergeCell ref="B3:D3"/>
    <mergeCell ref="E3:F3"/>
    <mergeCell ref="B8:D9"/>
    <mergeCell ref="E8:F9"/>
    <mergeCell ref="B14:D14"/>
    <mergeCell ref="E14:F14"/>
    <mergeCell ref="C19:F19"/>
    <mergeCell ref="I19:I24"/>
    <mergeCell ref="J19:J20"/>
    <mergeCell ref="K19:L20"/>
    <mergeCell ref="M19:M20"/>
    <mergeCell ref="C20:F20"/>
    <mergeCell ref="C23:F23"/>
    <mergeCell ref="J23:J24"/>
    <mergeCell ref="K23:L23"/>
    <mergeCell ref="C24:F24"/>
    <mergeCell ref="K24:L24"/>
    <mergeCell ref="I28:I30"/>
    <mergeCell ref="L28:M28"/>
    <mergeCell ref="L30:M30"/>
    <mergeCell ref="B21:B22"/>
    <mergeCell ref="C21:C22"/>
    <mergeCell ref="D21:D22"/>
    <mergeCell ref="J21:J22"/>
    <mergeCell ref="K21:L21"/>
    <mergeCell ref="K22:L22"/>
  </mergeCells>
  <phoneticPr fontId="2"/>
  <conditionalFormatting sqref="B5:B6">
    <cfRule type="expression" dxfId="5" priority="4">
      <formula>IF(E3="はい","TRUE",IF(E3="いいえ","FALSE",""))</formula>
    </cfRule>
    <cfRule type="expression" dxfId="4" priority="5">
      <formula>"E3=""はい"""</formula>
    </cfRule>
    <cfRule type="expression" dxfId="3" priority="6">
      <formula>"""職場にお問い合わせください"""</formula>
    </cfRule>
  </conditionalFormatting>
  <conditionalFormatting sqref="B4">
    <cfRule type="expression" dxfId="2" priority="3">
      <formula>IF(E3="はい","TRUE",IF(E3="いいえ","FALSE",""))</formula>
    </cfRule>
  </conditionalFormatting>
  <conditionalFormatting sqref="B11">
    <cfRule type="expression" dxfId="1" priority="2">
      <formula>IF(E8="はい","FALSE",IF(E8="いいえ","TRUE",""))</formula>
    </cfRule>
  </conditionalFormatting>
  <conditionalFormatting sqref="B10">
    <cfRule type="expression" dxfId="0" priority="1">
      <formula>IF(E8="はい","FALSE",IF(E8="いいえ","TRUE",""))</formula>
    </cfRule>
  </conditionalFormatting>
  <dataValidations count="2">
    <dataValidation type="list" allowBlank="1" showInputMessage="1" showErrorMessage="1" sqref="E14:F14" xr:uid="{49F7CBCD-9D8B-4421-B177-B4A3D92C90E0}">
      <formula1>$O$13:$O$15</formula1>
    </dataValidation>
    <dataValidation type="list" allowBlank="1" showInputMessage="1" showErrorMessage="1" sqref="E8:F9 E3:F3" xr:uid="{C666005C-D984-444C-B2DC-ECDA599E6001}">
      <formula1>$O$1:$O$3</formula1>
    </dataValidation>
  </dataValidations>
  <pageMargins left="0.7" right="0.7" top="0.75" bottom="0.75" header="0.3" footer="0.3"/>
  <pageSetup paperSize="9" scale="62" fitToWidth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NEW!決定版</vt:lpstr>
      <vt:lpstr>'NEW!決定版'!Print_Area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白井市役所</dc:creator>
  <cp:lastModifiedBy>白井市役所</cp:lastModifiedBy>
  <cp:lastPrinted>2024-08-01T06:15:31Z</cp:lastPrinted>
  <dcterms:created xsi:type="dcterms:W3CDTF">2024-06-04T04:45:09Z</dcterms:created>
  <dcterms:modified xsi:type="dcterms:W3CDTF">2024-08-22T02:08:05Z</dcterms:modified>
</cp:coreProperties>
</file>