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W:\20障害福祉課\440 障害福祉事業所\020 GH運営費市補助金\R6\2.交付申請\"/>
    </mc:Choice>
  </mc:AlternateContent>
  <bookViews>
    <workbookView xWindow="0" yWindow="0" windowWidth="28800" windowHeight="11565" tabRatio="833" activeTab="3"/>
  </bookViews>
  <sheets>
    <sheet name="使用方法" sheetId="6" r:id="rId1"/>
    <sheet name="別紙　調書" sheetId="7" r:id="rId2"/>
    <sheet name="別紙２　内訳計算表（入力）" sheetId="5" r:id="rId3"/>
    <sheet name="別紙２　内訳計算表（出力）" sheetId="2" r:id="rId4"/>
    <sheet name="別紙３　決算書抄本" sheetId="8" r:id="rId5"/>
    <sheet name="決算書抄本記入例" sheetId="10" r:id="rId6"/>
    <sheet name="補助基準額 " sheetId="11" r:id="rId7"/>
  </sheets>
  <definedNames>
    <definedName name="_xlnm.Print_Area" localSheetId="1">'別紙　調書'!$A$1:$H$26</definedName>
    <definedName name="_xlnm.Print_Area" localSheetId="3">'別紙２　内訳計算表（出力）'!$A$1:$W$69</definedName>
    <definedName name="_xlnm.Print_Area" localSheetId="2">'別紙２　内訳計算表（入力）'!$A$1:$U$63</definedName>
    <definedName name="_xlnm.Print_Area" localSheetId="4">'別紙３　決算書抄本'!$A$1:$G$55</definedName>
    <definedName name="_xlnm.Print_Area" localSheetId="6">'補助基準額 '!$A$1:$N$109</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0" i="8" l="1"/>
  <c r="E36" i="8" l="1"/>
  <c r="E37" i="8"/>
  <c r="E38" i="8"/>
  <c r="E39" i="8"/>
  <c r="E41" i="8"/>
  <c r="E40" i="8" l="1"/>
  <c r="E44" i="8"/>
  <c r="E21" i="10"/>
  <c r="E46" i="8" l="1"/>
  <c r="H10" i="8"/>
  <c r="E27" i="2"/>
  <c r="B8" i="7" l="1"/>
  <c r="P58" i="2"/>
  <c r="U57" i="2"/>
  <c r="U58" i="2" s="1"/>
  <c r="T57" i="2"/>
  <c r="T58" i="2" s="1"/>
  <c r="S57" i="2"/>
  <c r="S58" i="2" s="1"/>
  <c r="R57" i="2"/>
  <c r="R58" i="2" s="1"/>
  <c r="Q57" i="2"/>
  <c r="Q58" i="2" s="1"/>
  <c r="P57" i="2"/>
  <c r="O57" i="2"/>
  <c r="O58" i="2" s="1"/>
  <c r="N57" i="2"/>
  <c r="N58" i="2" s="1"/>
  <c r="M57" i="2"/>
  <c r="M58" i="2" s="1"/>
  <c r="L57" i="2"/>
  <c r="L58" i="2" s="1"/>
  <c r="K57" i="2"/>
  <c r="K58" i="2" s="1"/>
  <c r="J57" i="2"/>
  <c r="G57" i="2"/>
  <c r="F57" i="2"/>
  <c r="E57" i="2"/>
  <c r="D57" i="2"/>
  <c r="C57" i="2"/>
  <c r="U59" i="2"/>
  <c r="U60" i="2" s="1"/>
  <c r="T59" i="2"/>
  <c r="T60" i="2" s="1"/>
  <c r="S59" i="2"/>
  <c r="S60" i="2" s="1"/>
  <c r="R59" i="2"/>
  <c r="R60" i="2" s="1"/>
  <c r="Q59" i="2"/>
  <c r="Q60" i="2" s="1"/>
  <c r="P59" i="2"/>
  <c r="P60" i="2" s="1"/>
  <c r="O59" i="2"/>
  <c r="O60" i="2" s="1"/>
  <c r="N59" i="2"/>
  <c r="N60" i="2" s="1"/>
  <c r="M59" i="2"/>
  <c r="M60" i="2" s="1"/>
  <c r="L59" i="2"/>
  <c r="L60" i="2" s="1"/>
  <c r="K59" i="2"/>
  <c r="K60" i="2" s="1"/>
  <c r="J59" i="2"/>
  <c r="J60" i="2" s="1"/>
  <c r="G59" i="2"/>
  <c r="F59" i="2"/>
  <c r="E59" i="2"/>
  <c r="D59" i="2"/>
  <c r="C59" i="2"/>
  <c r="Q56" i="2"/>
  <c r="N56" i="2"/>
  <c r="K56" i="2"/>
  <c r="U55" i="2"/>
  <c r="U56" i="2" s="1"/>
  <c r="T55" i="2"/>
  <c r="T56" i="2" s="1"/>
  <c r="S55" i="2"/>
  <c r="S56" i="2" s="1"/>
  <c r="R55" i="2"/>
  <c r="R56" i="2" s="1"/>
  <c r="Q55" i="2"/>
  <c r="P55" i="2"/>
  <c r="P56" i="2" s="1"/>
  <c r="O55" i="2"/>
  <c r="O56" i="2" s="1"/>
  <c r="N55" i="2"/>
  <c r="M55" i="2"/>
  <c r="M56" i="2" s="1"/>
  <c r="L55" i="2"/>
  <c r="L56" i="2" s="1"/>
  <c r="K55" i="2"/>
  <c r="J55" i="2"/>
  <c r="J56" i="2" s="1"/>
  <c r="G55" i="2"/>
  <c r="F55" i="2"/>
  <c r="E55" i="2"/>
  <c r="D55" i="2"/>
  <c r="C55" i="2"/>
  <c r="U53" i="2"/>
  <c r="U54" i="2" s="1"/>
  <c r="T53" i="2"/>
  <c r="T54" i="2" s="1"/>
  <c r="S53" i="2"/>
  <c r="S54" i="2" s="1"/>
  <c r="R53" i="2"/>
  <c r="R54" i="2" s="1"/>
  <c r="Q53" i="2"/>
  <c r="Q54" i="2" s="1"/>
  <c r="P53" i="2"/>
  <c r="P54" i="2" s="1"/>
  <c r="O53" i="2"/>
  <c r="O54" i="2" s="1"/>
  <c r="N53" i="2"/>
  <c r="N54" i="2" s="1"/>
  <c r="M53" i="2"/>
  <c r="M54" i="2" s="1"/>
  <c r="L53" i="2"/>
  <c r="L54" i="2" s="1"/>
  <c r="K53" i="2"/>
  <c r="K54" i="2" s="1"/>
  <c r="J53" i="2"/>
  <c r="J54" i="2" s="1"/>
  <c r="G53" i="2"/>
  <c r="F53" i="2"/>
  <c r="E53" i="2"/>
  <c r="D53" i="2"/>
  <c r="C53" i="2"/>
  <c r="U52" i="2"/>
  <c r="O52" i="2"/>
  <c r="J52" i="2"/>
  <c r="U51" i="2"/>
  <c r="T51" i="2"/>
  <c r="T52" i="2" s="1"/>
  <c r="S51" i="2"/>
  <c r="S52" i="2" s="1"/>
  <c r="R51" i="2"/>
  <c r="R52" i="2" s="1"/>
  <c r="Q51" i="2"/>
  <c r="Q52" i="2" s="1"/>
  <c r="P51" i="2"/>
  <c r="P52" i="2" s="1"/>
  <c r="O51" i="2"/>
  <c r="N51" i="2"/>
  <c r="N52" i="2" s="1"/>
  <c r="M51" i="2"/>
  <c r="M52" i="2" s="1"/>
  <c r="L51" i="2"/>
  <c r="L52" i="2" s="1"/>
  <c r="K51" i="2"/>
  <c r="K52" i="2" s="1"/>
  <c r="J51" i="2"/>
  <c r="G51" i="2"/>
  <c r="F51" i="2"/>
  <c r="E51" i="2"/>
  <c r="D51" i="2"/>
  <c r="C51" i="2"/>
  <c r="L50" i="2"/>
  <c r="U49" i="2"/>
  <c r="U50" i="2" s="1"/>
  <c r="T49" i="2"/>
  <c r="T50" i="2" s="1"/>
  <c r="S49" i="2"/>
  <c r="S50" i="2" s="1"/>
  <c r="R49" i="2"/>
  <c r="R50" i="2" s="1"/>
  <c r="Q49" i="2"/>
  <c r="Q50" i="2" s="1"/>
  <c r="P49" i="2"/>
  <c r="P50" i="2" s="1"/>
  <c r="O49" i="2"/>
  <c r="O50" i="2" s="1"/>
  <c r="N49" i="2"/>
  <c r="N50" i="2" s="1"/>
  <c r="M49" i="2"/>
  <c r="M50" i="2" s="1"/>
  <c r="L49" i="2"/>
  <c r="K49" i="2"/>
  <c r="K50" i="2" s="1"/>
  <c r="J49" i="2"/>
  <c r="J50" i="2" s="1"/>
  <c r="G49" i="2"/>
  <c r="F49" i="2"/>
  <c r="E49" i="2"/>
  <c r="D49" i="2"/>
  <c r="C49" i="2"/>
  <c r="U48" i="2"/>
  <c r="Q48" i="2"/>
  <c r="L48" i="2"/>
  <c r="K48" i="2"/>
  <c r="U47" i="2"/>
  <c r="T47" i="2"/>
  <c r="T48" i="2" s="1"/>
  <c r="S47" i="2"/>
  <c r="S48" i="2" s="1"/>
  <c r="R47" i="2"/>
  <c r="R48" i="2" s="1"/>
  <c r="Q47" i="2"/>
  <c r="P47" i="2"/>
  <c r="P48" i="2" s="1"/>
  <c r="O47" i="2"/>
  <c r="O48" i="2" s="1"/>
  <c r="N47" i="2"/>
  <c r="N48" i="2" s="1"/>
  <c r="M47" i="2"/>
  <c r="M48" i="2" s="1"/>
  <c r="L47" i="2"/>
  <c r="K47" i="2"/>
  <c r="J47" i="2"/>
  <c r="J48" i="2" s="1"/>
  <c r="G47" i="2"/>
  <c r="F47" i="2"/>
  <c r="E47" i="2"/>
  <c r="D47" i="2"/>
  <c r="C47" i="2"/>
  <c r="U45" i="2"/>
  <c r="T45" i="2"/>
  <c r="S45" i="2"/>
  <c r="R45" i="2"/>
  <c r="Q45" i="2"/>
  <c r="P45" i="2"/>
  <c r="O45" i="2"/>
  <c r="N45" i="2"/>
  <c r="M45" i="2"/>
  <c r="L45" i="2"/>
  <c r="K45" i="2"/>
  <c r="J45" i="2"/>
  <c r="G45" i="2"/>
  <c r="F45" i="2"/>
  <c r="E45" i="2"/>
  <c r="D45" i="2"/>
  <c r="C45" i="2"/>
  <c r="U43" i="2"/>
  <c r="T43" i="2"/>
  <c r="S43" i="2"/>
  <c r="R43" i="2"/>
  <c r="Q43" i="2"/>
  <c r="P43" i="2"/>
  <c r="O43" i="2"/>
  <c r="N43" i="2"/>
  <c r="M43" i="2"/>
  <c r="L43" i="2"/>
  <c r="K43" i="2"/>
  <c r="J43" i="2"/>
  <c r="G43" i="2"/>
  <c r="F43" i="2"/>
  <c r="E43" i="2"/>
  <c r="D43" i="2"/>
  <c r="C43" i="2"/>
  <c r="U41" i="2"/>
  <c r="T41" i="2"/>
  <c r="S41" i="2"/>
  <c r="R41" i="2"/>
  <c r="Q41" i="2"/>
  <c r="P41" i="2"/>
  <c r="O41" i="2"/>
  <c r="N41" i="2"/>
  <c r="M41" i="2"/>
  <c r="L41" i="2"/>
  <c r="K41" i="2"/>
  <c r="J41" i="2"/>
  <c r="G41" i="2"/>
  <c r="F41" i="2"/>
  <c r="E41" i="2"/>
  <c r="D41" i="2"/>
  <c r="C41" i="2"/>
  <c r="U39" i="2"/>
  <c r="T39" i="2"/>
  <c r="S39" i="2"/>
  <c r="R39" i="2"/>
  <c r="Q39" i="2"/>
  <c r="P39" i="2"/>
  <c r="O39" i="2"/>
  <c r="N39" i="2"/>
  <c r="M39" i="2"/>
  <c r="L39" i="2"/>
  <c r="K39" i="2"/>
  <c r="J39" i="2"/>
  <c r="G39" i="2"/>
  <c r="F39" i="2"/>
  <c r="E39" i="2"/>
  <c r="D39" i="2"/>
  <c r="C39" i="2"/>
  <c r="U37" i="2"/>
  <c r="T37" i="2"/>
  <c r="S37" i="2"/>
  <c r="R37" i="2"/>
  <c r="Q37" i="2"/>
  <c r="P37" i="2"/>
  <c r="O37" i="2"/>
  <c r="N37" i="2"/>
  <c r="M37" i="2"/>
  <c r="L37" i="2"/>
  <c r="K37" i="2"/>
  <c r="J37" i="2"/>
  <c r="G37" i="2"/>
  <c r="F37" i="2"/>
  <c r="E37" i="2"/>
  <c r="D37" i="2"/>
  <c r="C37" i="2"/>
  <c r="U35" i="2"/>
  <c r="T35" i="2"/>
  <c r="S35" i="2"/>
  <c r="R35" i="2"/>
  <c r="Q35" i="2"/>
  <c r="P35" i="2"/>
  <c r="O35" i="2"/>
  <c r="N35" i="2"/>
  <c r="M35" i="2"/>
  <c r="L35" i="2"/>
  <c r="K35" i="2"/>
  <c r="J35" i="2"/>
  <c r="G35" i="2"/>
  <c r="F35" i="2"/>
  <c r="E35" i="2"/>
  <c r="D35" i="2"/>
  <c r="C35" i="2"/>
  <c r="U33" i="2"/>
  <c r="T33" i="2"/>
  <c r="S33" i="2"/>
  <c r="R33" i="2"/>
  <c r="Q33" i="2"/>
  <c r="P33" i="2"/>
  <c r="O33" i="2"/>
  <c r="N33" i="2"/>
  <c r="M33" i="2"/>
  <c r="L33" i="2"/>
  <c r="K33" i="2"/>
  <c r="J33" i="2"/>
  <c r="G33" i="2"/>
  <c r="F33" i="2"/>
  <c r="E33" i="2"/>
  <c r="D33" i="2"/>
  <c r="C33" i="2"/>
  <c r="U31" i="2"/>
  <c r="T31" i="2"/>
  <c r="S31" i="2"/>
  <c r="R31" i="2"/>
  <c r="Q31" i="2"/>
  <c r="P31" i="2"/>
  <c r="O31" i="2"/>
  <c r="N31" i="2"/>
  <c r="M31" i="2"/>
  <c r="L31" i="2"/>
  <c r="K31" i="2"/>
  <c r="J31" i="2"/>
  <c r="G31" i="2"/>
  <c r="F31" i="2"/>
  <c r="E31" i="2"/>
  <c r="D31" i="2"/>
  <c r="C31" i="2"/>
  <c r="U29" i="2"/>
  <c r="T29" i="2"/>
  <c r="S29" i="2"/>
  <c r="R29" i="2"/>
  <c r="Q29" i="2"/>
  <c r="P29" i="2"/>
  <c r="O29" i="2"/>
  <c r="N29" i="2"/>
  <c r="M29" i="2"/>
  <c r="L29" i="2"/>
  <c r="K29" i="2"/>
  <c r="J29" i="2"/>
  <c r="G29" i="2"/>
  <c r="F29" i="2"/>
  <c r="E29" i="2"/>
  <c r="D29" i="2"/>
  <c r="C29" i="2"/>
  <c r="U27" i="2"/>
  <c r="T27" i="2"/>
  <c r="S27" i="2"/>
  <c r="R27" i="2"/>
  <c r="Q27" i="2"/>
  <c r="P27" i="2"/>
  <c r="O27" i="2"/>
  <c r="N27" i="2"/>
  <c r="M27" i="2"/>
  <c r="L27" i="2"/>
  <c r="K27" i="2"/>
  <c r="J27" i="2"/>
  <c r="G27" i="2"/>
  <c r="F27" i="2"/>
  <c r="D27" i="2"/>
  <c r="C27" i="2"/>
  <c r="D15" i="2"/>
  <c r="H29" i="2" l="1"/>
  <c r="K30" i="2" s="1"/>
  <c r="H45" i="2"/>
  <c r="L46" i="2" s="1"/>
  <c r="V57" i="2"/>
  <c r="J58" i="2"/>
  <c r="V58" i="2" s="1"/>
  <c r="V59" i="2"/>
  <c r="V43" i="2"/>
  <c r="V51" i="2"/>
  <c r="V60" i="2"/>
  <c r="V45" i="2"/>
  <c r="V53" i="2"/>
  <c r="V29" i="2"/>
  <c r="V37" i="2"/>
  <c r="V47" i="2"/>
  <c r="V55" i="2"/>
  <c r="V41" i="2"/>
  <c r="V49" i="2"/>
  <c r="V50" i="2"/>
  <c r="V52" i="2"/>
  <c r="V54" i="2"/>
  <c r="V48" i="2"/>
  <c r="V56" i="2"/>
  <c r="V31" i="2"/>
  <c r="V39" i="2"/>
  <c r="V33" i="2"/>
  <c r="V27" i="2"/>
  <c r="V35" i="2"/>
  <c r="A2" i="11"/>
  <c r="H51" i="2" s="1"/>
  <c r="A3" i="11"/>
  <c r="H33" i="2" s="1"/>
  <c r="S34" i="2" s="1"/>
  <c r="A4" i="11"/>
  <c r="H49" i="2" s="1"/>
  <c r="A5" i="11"/>
  <c r="A6" i="11"/>
  <c r="A7" i="11"/>
  <c r="A8" i="11"/>
  <c r="A9" i="11"/>
  <c r="A10" i="11"/>
  <c r="A11" i="11"/>
  <c r="A12" i="11"/>
  <c r="A13" i="11"/>
  <c r="A14" i="11"/>
  <c r="A15" i="11"/>
  <c r="A16" i="11"/>
  <c r="A17" i="11"/>
  <c r="A18" i="11"/>
  <c r="A19" i="11"/>
  <c r="A20" i="11"/>
  <c r="A21" i="11"/>
  <c r="A22" i="11"/>
  <c r="A23" i="11"/>
  <c r="A24" i="11"/>
  <c r="A25" i="11"/>
  <c r="A26" i="11"/>
  <c r="A27" i="11"/>
  <c r="A28" i="11"/>
  <c r="A29" i="11"/>
  <c r="A30" i="11"/>
  <c r="A31" i="11"/>
  <c r="A32" i="11"/>
  <c r="A33" i="11"/>
  <c r="A34" i="11"/>
  <c r="A35" i="11"/>
  <c r="A36" i="11"/>
  <c r="A37" i="11"/>
  <c r="A38" i="11"/>
  <c r="A39" i="11"/>
  <c r="A40" i="11"/>
  <c r="A41" i="11"/>
  <c r="A42" i="11"/>
  <c r="A43" i="11"/>
  <c r="A44" i="11"/>
  <c r="A45" i="11"/>
  <c r="A46" i="11"/>
  <c r="A47" i="11"/>
  <c r="A48" i="11"/>
  <c r="A49" i="11"/>
  <c r="A50" i="11"/>
  <c r="A51" i="11"/>
  <c r="A52" i="11"/>
  <c r="A53" i="11"/>
  <c r="A54" i="11"/>
  <c r="A55" i="11"/>
  <c r="A56" i="11"/>
  <c r="A57" i="11"/>
  <c r="A58" i="11"/>
  <c r="A59" i="11"/>
  <c r="A60" i="11"/>
  <c r="A61" i="11"/>
  <c r="A62" i="11"/>
  <c r="A63" i="11"/>
  <c r="A64" i="11"/>
  <c r="A65" i="11"/>
  <c r="A66" i="11"/>
  <c r="A67" i="11"/>
  <c r="A68" i="11"/>
  <c r="A69" i="11"/>
  <c r="A70" i="11"/>
  <c r="A71" i="11"/>
  <c r="A72" i="11"/>
  <c r="A73" i="11"/>
  <c r="A74" i="11"/>
  <c r="A75" i="11"/>
  <c r="A76" i="11"/>
  <c r="A77" i="11"/>
  <c r="A78" i="11"/>
  <c r="A79" i="11"/>
  <c r="A80" i="11"/>
  <c r="A81" i="11"/>
  <c r="A82" i="11"/>
  <c r="A83" i="11"/>
  <c r="A84" i="11"/>
  <c r="A85" i="11"/>
  <c r="A86" i="11"/>
  <c r="A87" i="11"/>
  <c r="A88" i="11"/>
  <c r="A89" i="11"/>
  <c r="A90" i="11"/>
  <c r="A91" i="11"/>
  <c r="A92" i="11"/>
  <c r="A93" i="11"/>
  <c r="A94" i="11"/>
  <c r="A95" i="11"/>
  <c r="A96" i="11"/>
  <c r="A97" i="11"/>
  <c r="A98" i="11"/>
  <c r="A99" i="11"/>
  <c r="A100" i="11"/>
  <c r="A101" i="11"/>
  <c r="A102" i="11"/>
  <c r="A103" i="11"/>
  <c r="A104" i="11"/>
  <c r="A105" i="11"/>
  <c r="A106" i="11"/>
  <c r="A107" i="11"/>
  <c r="A108" i="11"/>
  <c r="A109" i="11"/>
  <c r="H37" i="2" l="1"/>
  <c r="N38" i="2" s="1"/>
  <c r="H47" i="2"/>
  <c r="H31" i="2"/>
  <c r="S32" i="2" s="1"/>
  <c r="H39" i="2"/>
  <c r="P40" i="2" s="1"/>
  <c r="H55" i="2"/>
  <c r="H35" i="2"/>
  <c r="M36" i="2" s="1"/>
  <c r="H27" i="2"/>
  <c r="P28" i="2" s="1"/>
  <c r="H53" i="2"/>
  <c r="H43" i="2"/>
  <c r="H57" i="2"/>
  <c r="H59" i="2"/>
  <c r="H41" i="2"/>
  <c r="S42" i="2" s="1"/>
  <c r="N46" i="2"/>
  <c r="R34" i="2"/>
  <c r="P46" i="2"/>
  <c r="U28" i="2"/>
  <c r="N32" i="2"/>
  <c r="O34" i="2"/>
  <c r="J46" i="2"/>
  <c r="N34" i="2"/>
  <c r="P34" i="2"/>
  <c r="O46" i="2"/>
  <c r="Q46" i="2"/>
  <c r="M34" i="2"/>
  <c r="T46" i="2"/>
  <c r="L34" i="2"/>
  <c r="T36" i="2"/>
  <c r="K44" i="2"/>
  <c r="N44" i="2"/>
  <c r="K38" i="2"/>
  <c r="U38" i="2"/>
  <c r="Q38" i="2"/>
  <c r="P38" i="2"/>
  <c r="O44" i="2"/>
  <c r="J40" i="2"/>
  <c r="T44" i="2"/>
  <c r="M38" i="2"/>
  <c r="M46" i="2"/>
  <c r="U46" i="2"/>
  <c r="N30" i="2"/>
  <c r="P30" i="2"/>
  <c r="O30" i="2"/>
  <c r="Q30" i="2"/>
  <c r="M30" i="2"/>
  <c r="J30" i="2"/>
  <c r="U44" i="2"/>
  <c r="O36" i="2"/>
  <c r="J34" i="2"/>
  <c r="T30" i="2"/>
  <c r="T38" i="2"/>
  <c r="R44" i="2"/>
  <c r="S38" i="2"/>
  <c r="U30" i="2"/>
  <c r="P44" i="2"/>
  <c r="N28" i="2"/>
  <c r="S44" i="2"/>
  <c r="S46" i="2"/>
  <c r="M44" i="2"/>
  <c r="J38" i="2"/>
  <c r="Q34" i="2"/>
  <c r="U34" i="2"/>
  <c r="R36" i="2"/>
  <c r="S36" i="2"/>
  <c r="U36" i="2"/>
  <c r="R46" i="2"/>
  <c r="Q44" i="2"/>
  <c r="R38" i="2"/>
  <c r="K36" i="2"/>
  <c r="L30" i="2"/>
  <c r="Q42" i="2"/>
  <c r="L38" i="2"/>
  <c r="R30" i="2"/>
  <c r="J44" i="2"/>
  <c r="P36" i="2"/>
  <c r="L44" i="2"/>
  <c r="J36" i="2"/>
  <c r="S30" i="2"/>
  <c r="T34" i="2"/>
  <c r="K46" i="2"/>
  <c r="O38" i="2"/>
  <c r="K34" i="2"/>
  <c r="L28" i="2"/>
  <c r="E23" i="10"/>
  <c r="E52" i="10"/>
  <c r="E54" i="10"/>
  <c r="T40" i="2" l="1"/>
  <c r="J42" i="2"/>
  <c r="U32" i="2"/>
  <c r="K32" i="2"/>
  <c r="P32" i="2"/>
  <c r="P42" i="2"/>
  <c r="Q32" i="2"/>
  <c r="O28" i="2"/>
  <c r="J32" i="2"/>
  <c r="K40" i="2"/>
  <c r="O42" i="2"/>
  <c r="R40" i="2"/>
  <c r="O40" i="2"/>
  <c r="L40" i="2"/>
  <c r="T42" i="2"/>
  <c r="L32" i="2"/>
  <c r="R42" i="2"/>
  <c r="M28" i="2"/>
  <c r="N40" i="2"/>
  <c r="T32" i="2"/>
  <c r="O32" i="2"/>
  <c r="M42" i="2"/>
  <c r="U42" i="2"/>
  <c r="S40" i="2"/>
  <c r="Q40" i="2"/>
  <c r="N42" i="2"/>
  <c r="J28" i="2"/>
  <c r="T28" i="2"/>
  <c r="Q28" i="2"/>
  <c r="Q36" i="2"/>
  <c r="N36" i="2"/>
  <c r="M40" i="2"/>
  <c r="L36" i="2"/>
  <c r="K28" i="2"/>
  <c r="R32" i="2"/>
  <c r="R28" i="2"/>
  <c r="S28" i="2"/>
  <c r="K42" i="2"/>
  <c r="M32" i="2"/>
  <c r="U40" i="2"/>
  <c r="L42" i="2"/>
  <c r="V38" i="2"/>
  <c r="V46" i="2"/>
  <c r="V44" i="2"/>
  <c r="V34" i="2"/>
  <c r="V30" i="2"/>
  <c r="G3" i="7"/>
  <c r="V42" i="2" l="1"/>
  <c r="V36" i="2"/>
  <c r="V28" i="2"/>
  <c r="V40" i="2"/>
  <c r="V32" i="2"/>
  <c r="C17" i="2"/>
  <c r="D17" i="2"/>
  <c r="E17" i="2"/>
  <c r="F17" i="2"/>
  <c r="G17" i="2"/>
  <c r="C19" i="2"/>
  <c r="D19" i="2"/>
  <c r="E19" i="2"/>
  <c r="F19" i="2"/>
  <c r="G19" i="2"/>
  <c r="C21" i="2"/>
  <c r="D21" i="2"/>
  <c r="E21" i="2"/>
  <c r="F21" i="2"/>
  <c r="G21" i="2"/>
  <c r="C23" i="2"/>
  <c r="D23" i="2"/>
  <c r="E23" i="2"/>
  <c r="F23" i="2"/>
  <c r="G23" i="2"/>
  <c r="C25" i="2"/>
  <c r="D25" i="2"/>
  <c r="E25" i="2"/>
  <c r="F25" i="2"/>
  <c r="G25" i="2"/>
  <c r="U25" i="2"/>
  <c r="T25" i="2"/>
  <c r="S25" i="2"/>
  <c r="R25" i="2"/>
  <c r="Q25" i="2"/>
  <c r="P25" i="2"/>
  <c r="O25" i="2"/>
  <c r="N25" i="2"/>
  <c r="M25" i="2"/>
  <c r="L25" i="2"/>
  <c r="K25" i="2"/>
  <c r="J25" i="2"/>
  <c r="U23" i="2"/>
  <c r="T23" i="2"/>
  <c r="S23" i="2"/>
  <c r="R23" i="2"/>
  <c r="Q23" i="2"/>
  <c r="P23" i="2"/>
  <c r="O23" i="2"/>
  <c r="N23" i="2"/>
  <c r="M23" i="2"/>
  <c r="L23" i="2"/>
  <c r="K23" i="2"/>
  <c r="J23" i="2"/>
  <c r="U21" i="2"/>
  <c r="T21" i="2"/>
  <c r="S21" i="2"/>
  <c r="R21" i="2"/>
  <c r="Q21" i="2"/>
  <c r="P21" i="2"/>
  <c r="O21" i="2"/>
  <c r="N21" i="2"/>
  <c r="M21" i="2"/>
  <c r="L21" i="2"/>
  <c r="K21" i="2"/>
  <c r="J21" i="2"/>
  <c r="U19" i="2"/>
  <c r="T19" i="2"/>
  <c r="S19" i="2"/>
  <c r="R19" i="2"/>
  <c r="Q19" i="2"/>
  <c r="P19" i="2"/>
  <c r="O19" i="2"/>
  <c r="N19" i="2"/>
  <c r="M19" i="2"/>
  <c r="L19" i="2"/>
  <c r="K19" i="2"/>
  <c r="J19" i="2"/>
  <c r="U17" i="2"/>
  <c r="T17" i="2"/>
  <c r="S17" i="2"/>
  <c r="R17" i="2"/>
  <c r="Q17" i="2"/>
  <c r="P17" i="2"/>
  <c r="O17" i="2"/>
  <c r="N17" i="2"/>
  <c r="M17" i="2"/>
  <c r="L17" i="2"/>
  <c r="K17" i="2"/>
  <c r="J17" i="2"/>
  <c r="U15" i="2"/>
  <c r="T15" i="2"/>
  <c r="S15" i="2"/>
  <c r="R15" i="2"/>
  <c r="Q15" i="2"/>
  <c r="P15" i="2"/>
  <c r="O15" i="2"/>
  <c r="N15" i="2"/>
  <c r="M15" i="2"/>
  <c r="L15" i="2"/>
  <c r="K15" i="2"/>
  <c r="J15" i="2"/>
  <c r="U13" i="2"/>
  <c r="T13" i="2"/>
  <c r="S13" i="2"/>
  <c r="R13" i="2"/>
  <c r="Q13" i="2"/>
  <c r="P13" i="2"/>
  <c r="O13" i="2"/>
  <c r="N13" i="2"/>
  <c r="M13" i="2"/>
  <c r="L13" i="2"/>
  <c r="K13" i="2"/>
  <c r="J13" i="2"/>
  <c r="U11" i="2"/>
  <c r="U12" i="2" s="1"/>
  <c r="T11" i="2"/>
  <c r="T12" i="2" s="1"/>
  <c r="S11" i="2"/>
  <c r="S12" i="2" s="1"/>
  <c r="R11" i="2"/>
  <c r="R12" i="2" s="1"/>
  <c r="Q11" i="2"/>
  <c r="Q12" i="2" s="1"/>
  <c r="P11" i="2"/>
  <c r="P12" i="2" s="1"/>
  <c r="O11" i="2"/>
  <c r="N11" i="2"/>
  <c r="M11" i="2"/>
  <c r="L11" i="2"/>
  <c r="K11" i="2"/>
  <c r="K12" i="2" s="1"/>
  <c r="J11" i="2"/>
  <c r="J12" i="2" s="1"/>
  <c r="H21" i="2" l="1"/>
  <c r="N22" i="2" s="1"/>
  <c r="H19" i="2"/>
  <c r="R20" i="2" s="1"/>
  <c r="H25" i="2"/>
  <c r="J26" i="2" s="1"/>
  <c r="H17" i="2"/>
  <c r="R18" i="2" s="1"/>
  <c r="H23" i="2"/>
  <c r="N24" i="2" s="1"/>
  <c r="V23" i="2"/>
  <c r="V17" i="2"/>
  <c r="V19" i="2"/>
  <c r="V21" i="2"/>
  <c r="V25" i="2"/>
  <c r="V13" i="2"/>
  <c r="V15" i="2"/>
  <c r="V11" i="2"/>
  <c r="J9" i="2"/>
  <c r="U9" i="2"/>
  <c r="T9" i="2"/>
  <c r="S9" i="2"/>
  <c r="R9" i="2"/>
  <c r="Q9" i="2"/>
  <c r="P9" i="2"/>
  <c r="O9" i="2"/>
  <c r="N9" i="2"/>
  <c r="M9" i="2"/>
  <c r="L9" i="2"/>
  <c r="K9" i="2"/>
  <c r="K7" i="2"/>
  <c r="L7" i="2"/>
  <c r="M7" i="2"/>
  <c r="N7" i="2"/>
  <c r="O7" i="2"/>
  <c r="P7" i="2"/>
  <c r="Q7" i="2"/>
  <c r="R7" i="2"/>
  <c r="S7" i="2"/>
  <c r="T7" i="2"/>
  <c r="U7" i="2"/>
  <c r="J7" i="2"/>
  <c r="U22" i="2" l="1"/>
  <c r="J22" i="2"/>
  <c r="M22" i="2"/>
  <c r="L22" i="2"/>
  <c r="U18" i="2"/>
  <c r="T18" i="2"/>
  <c r="M18" i="2"/>
  <c r="Q22" i="2"/>
  <c r="T22" i="2"/>
  <c r="S22" i="2"/>
  <c r="P24" i="2"/>
  <c r="P18" i="2"/>
  <c r="O18" i="2"/>
  <c r="L18" i="2"/>
  <c r="K18" i="2"/>
  <c r="N18" i="2"/>
  <c r="U24" i="2"/>
  <c r="M20" i="2"/>
  <c r="P26" i="2"/>
  <c r="L24" i="2"/>
  <c r="T20" i="2"/>
  <c r="K26" i="2"/>
  <c r="O20" i="2"/>
  <c r="R26" i="2"/>
  <c r="J24" i="2"/>
  <c r="N20" i="2"/>
  <c r="J18" i="2"/>
  <c r="U26" i="2"/>
  <c r="Q24" i="2"/>
  <c r="L26" i="2"/>
  <c r="P20" i="2"/>
  <c r="S24" i="2"/>
  <c r="O22" i="2"/>
  <c r="K20" i="2"/>
  <c r="N26" i="2"/>
  <c r="R22" i="2"/>
  <c r="J20" i="2"/>
  <c r="Q20" i="2"/>
  <c r="Q26" i="2"/>
  <c r="M24" i="2"/>
  <c r="U20" i="2"/>
  <c r="Q18" i="2"/>
  <c r="T24" i="2"/>
  <c r="P22" i="2"/>
  <c r="L20" i="2"/>
  <c r="S26" i="2"/>
  <c r="O24" i="2"/>
  <c r="K22" i="2"/>
  <c r="S18" i="2"/>
  <c r="R24" i="2"/>
  <c r="M26" i="2"/>
  <c r="T26" i="2"/>
  <c r="O26" i="2"/>
  <c r="K24" i="2"/>
  <c r="S20" i="2"/>
  <c r="J61" i="2"/>
  <c r="P61" i="2"/>
  <c r="S61" i="2"/>
  <c r="K61" i="2"/>
  <c r="O61" i="2"/>
  <c r="T61" i="2"/>
  <c r="L61" i="2"/>
  <c r="R61" i="2"/>
  <c r="N61" i="2"/>
  <c r="U61" i="2"/>
  <c r="Q61" i="2"/>
  <c r="M61" i="2"/>
  <c r="V7" i="2"/>
  <c r="V9" i="2"/>
  <c r="K6" i="2"/>
  <c r="L6" i="2"/>
  <c r="M6" i="2"/>
  <c r="N6" i="2"/>
  <c r="O6" i="2"/>
  <c r="P6" i="2"/>
  <c r="Q6" i="2"/>
  <c r="R6" i="2"/>
  <c r="S6" i="2"/>
  <c r="T6" i="2"/>
  <c r="U6" i="2"/>
  <c r="J6" i="2"/>
  <c r="T2" i="2"/>
  <c r="C7" i="2"/>
  <c r="F9" i="2"/>
  <c r="F11" i="2"/>
  <c r="F13" i="2"/>
  <c r="F15" i="2"/>
  <c r="F7" i="2"/>
  <c r="D7" i="2"/>
  <c r="G9" i="2"/>
  <c r="G11" i="2"/>
  <c r="G13" i="2"/>
  <c r="G15" i="2"/>
  <c r="E9" i="2"/>
  <c r="E11" i="2"/>
  <c r="E13" i="2"/>
  <c r="E15" i="2"/>
  <c r="D9" i="2"/>
  <c r="D11" i="2"/>
  <c r="D13" i="2"/>
  <c r="G7" i="2"/>
  <c r="E7" i="2"/>
  <c r="C9" i="2"/>
  <c r="C11" i="2"/>
  <c r="C13" i="2"/>
  <c r="C15" i="2"/>
  <c r="H11" i="2" l="1"/>
  <c r="L12" i="2" s="1"/>
  <c r="H13" i="2"/>
  <c r="J14" i="2" s="1"/>
  <c r="H9" i="2"/>
  <c r="M10" i="2" s="1"/>
  <c r="H15" i="2"/>
  <c r="N16" i="2" s="1"/>
  <c r="V26" i="2"/>
  <c r="V22" i="2"/>
  <c r="V18" i="2"/>
  <c r="L14" i="2"/>
  <c r="U14" i="2"/>
  <c r="O14" i="2"/>
  <c r="T14" i="2"/>
  <c r="M14" i="2"/>
  <c r="R14" i="2"/>
  <c r="V24" i="2"/>
  <c r="N12" i="2"/>
  <c r="O12" i="2"/>
  <c r="M12" i="2"/>
  <c r="V20" i="2"/>
  <c r="H7" i="2"/>
  <c r="N8" i="2" s="1"/>
  <c r="V61" i="2"/>
  <c r="E8" i="8" s="1"/>
  <c r="Q16" i="2" l="1"/>
  <c r="O10" i="2"/>
  <c r="S16" i="2"/>
  <c r="K10" i="2"/>
  <c r="T10" i="2"/>
  <c r="P14" i="2"/>
  <c r="R16" i="2"/>
  <c r="N14" i="2"/>
  <c r="P10" i="2"/>
  <c r="Q14" i="2"/>
  <c r="K14" i="2"/>
  <c r="L16" i="2"/>
  <c r="S14" i="2"/>
  <c r="P16" i="2"/>
  <c r="K16" i="2"/>
  <c r="J16" i="2"/>
  <c r="Q10" i="2"/>
  <c r="R10" i="2"/>
  <c r="M16" i="2"/>
  <c r="U10" i="2"/>
  <c r="N10" i="2"/>
  <c r="T16" i="2"/>
  <c r="J10" i="2"/>
  <c r="S10" i="2"/>
  <c r="O16" i="2"/>
  <c r="L10" i="2"/>
  <c r="U16" i="2"/>
  <c r="E21" i="8"/>
  <c r="V12" i="2"/>
  <c r="O8" i="2"/>
  <c r="M8" i="2"/>
  <c r="P8" i="2"/>
  <c r="L8" i="2"/>
  <c r="Q8" i="2"/>
  <c r="R8" i="2"/>
  <c r="S8" i="2"/>
  <c r="K8" i="2"/>
  <c r="J8" i="2"/>
  <c r="U8" i="2"/>
  <c r="T8" i="2"/>
  <c r="M62" i="2" l="1"/>
  <c r="V14" i="2"/>
  <c r="Q62" i="2"/>
  <c r="K62" i="2"/>
  <c r="L62" i="2"/>
  <c r="N62" i="2"/>
  <c r="T62" i="2"/>
  <c r="S62" i="2"/>
  <c r="U62" i="2"/>
  <c r="P62" i="2"/>
  <c r="R62" i="2"/>
  <c r="V16" i="2"/>
  <c r="O62" i="2"/>
  <c r="V10" i="2"/>
  <c r="J62" i="2"/>
  <c r="C8" i="7"/>
  <c r="V8" i="2"/>
  <c r="V62" i="2" l="1"/>
  <c r="E8" i="7" s="1"/>
  <c r="D8" i="7"/>
  <c r="F8" i="7" l="1"/>
  <c r="H8" i="7" l="1"/>
  <c r="E6" i="8"/>
  <c r="E19" i="8" s="1"/>
  <c r="H19" i="8" l="1"/>
</calcChain>
</file>

<file path=xl/sharedStrings.xml><?xml version="1.0" encoding="utf-8"?>
<sst xmlns="http://schemas.openxmlformats.org/spreadsheetml/2006/main" count="411" uniqueCount="245">
  <si>
    <t>入居者氏名</t>
    <rPh sb="0" eb="3">
      <t>ニュウキョシャ</t>
    </rPh>
    <rPh sb="3" eb="5">
      <t>シメイ</t>
    </rPh>
    <phoneticPr fontId="4"/>
  </si>
  <si>
    <t>施設名</t>
    <rPh sb="0" eb="2">
      <t>シセツ</t>
    </rPh>
    <rPh sb="2" eb="3">
      <t>メイ</t>
    </rPh>
    <phoneticPr fontId="4"/>
  </si>
  <si>
    <t>世話人配置</t>
    <rPh sb="0" eb="2">
      <t>セワ</t>
    </rPh>
    <rPh sb="2" eb="3">
      <t>ニン</t>
    </rPh>
    <rPh sb="3" eb="5">
      <t>ハイチ</t>
    </rPh>
    <phoneticPr fontId="4"/>
  </si>
  <si>
    <t>障害支援区分</t>
    <rPh sb="0" eb="2">
      <t>ショウガイ</t>
    </rPh>
    <rPh sb="2" eb="4">
      <t>シエン</t>
    </rPh>
    <rPh sb="4" eb="6">
      <t>クブン</t>
    </rPh>
    <phoneticPr fontId="4"/>
  </si>
  <si>
    <t>合計</t>
    <rPh sb="0" eb="2">
      <t>ゴウケイ</t>
    </rPh>
    <phoneticPr fontId="4"/>
  </si>
  <si>
    <t>4月（実績）</t>
    <rPh sb="1" eb="2">
      <t>ガツ</t>
    </rPh>
    <rPh sb="3" eb="5">
      <t>ジッセキ</t>
    </rPh>
    <phoneticPr fontId="4"/>
  </si>
  <si>
    <t>5月（実績）</t>
    <rPh sb="1" eb="2">
      <t>ガツ</t>
    </rPh>
    <rPh sb="3" eb="5">
      <t>ジッセキ</t>
    </rPh>
    <phoneticPr fontId="4"/>
  </si>
  <si>
    <t>6月（実績）</t>
    <rPh sb="1" eb="2">
      <t>ガツ</t>
    </rPh>
    <rPh sb="3" eb="5">
      <t>ジッセキ</t>
    </rPh>
    <phoneticPr fontId="4"/>
  </si>
  <si>
    <t>7月（実績）</t>
    <rPh sb="1" eb="2">
      <t>ガツ</t>
    </rPh>
    <rPh sb="3" eb="5">
      <t>ジッセキ</t>
    </rPh>
    <phoneticPr fontId="4"/>
  </si>
  <si>
    <t>8月（実績）</t>
    <rPh sb="1" eb="2">
      <t>ガツ</t>
    </rPh>
    <rPh sb="3" eb="5">
      <t>ジッセキ</t>
    </rPh>
    <phoneticPr fontId="4"/>
  </si>
  <si>
    <t>9月（実績）</t>
    <rPh sb="1" eb="2">
      <t>ガツ</t>
    </rPh>
    <rPh sb="3" eb="5">
      <t>ジッセキ</t>
    </rPh>
    <phoneticPr fontId="4"/>
  </si>
  <si>
    <t>10月（実績）</t>
    <rPh sb="2" eb="3">
      <t>ガツ</t>
    </rPh>
    <rPh sb="4" eb="6">
      <t>ジッセキ</t>
    </rPh>
    <phoneticPr fontId="4"/>
  </si>
  <si>
    <t>(ｲ)</t>
    <phoneticPr fontId="4"/>
  </si>
  <si>
    <t>(ｳ)</t>
    <phoneticPr fontId="4"/>
  </si>
  <si>
    <t>定員［人］</t>
    <rPh sb="0" eb="2">
      <t>テイイン</t>
    </rPh>
    <rPh sb="3" eb="4">
      <t>ニン</t>
    </rPh>
    <phoneticPr fontId="4"/>
  </si>
  <si>
    <t>合　　　計</t>
    <rPh sb="0" eb="1">
      <t>ゴウ</t>
    </rPh>
    <rPh sb="4" eb="5">
      <t>ケイ</t>
    </rPh>
    <phoneticPr fontId="4"/>
  </si>
  <si>
    <t>事業者名</t>
    <rPh sb="0" eb="3">
      <t>ジギョウシャ</t>
    </rPh>
    <rPh sb="3" eb="4">
      <t>メイ</t>
    </rPh>
    <phoneticPr fontId="4"/>
  </si>
  <si>
    <t>　　※区分の適用は、月の初日の世話人配置、定員及び障害支援区分によるものとします。</t>
    <rPh sb="23" eb="24">
      <t>オヨ</t>
    </rPh>
    <rPh sb="27" eb="29">
      <t>シエン</t>
    </rPh>
    <phoneticPr fontId="4"/>
  </si>
  <si>
    <t>［記入上の注意］</t>
    <rPh sb="1" eb="3">
      <t>キニュウ</t>
    </rPh>
    <rPh sb="3" eb="4">
      <t>ジョウ</t>
    </rPh>
    <rPh sb="5" eb="7">
      <t>チュウイ</t>
    </rPh>
    <phoneticPr fontId="4"/>
  </si>
  <si>
    <t>１「（ア）補助基準額」の欄は、「白井市障害者グループホーム運営費補助金交付要綱」別表を参照し記入してください。</t>
    <phoneticPr fontId="4"/>
  </si>
  <si>
    <t>（エ）</t>
  </si>
  <si>
    <t>（オ）</t>
    <phoneticPr fontId="4"/>
  </si>
  <si>
    <t>↓</t>
    <phoneticPr fontId="4"/>
  </si>
  <si>
    <t>（オ）…所要額調書の「補助基準額計」（D欄）に転記する。</t>
    <rPh sb="4" eb="6">
      <t>ショヨウ</t>
    </rPh>
    <rPh sb="6" eb="7">
      <t>ガク</t>
    </rPh>
    <rPh sb="7" eb="9">
      <t>チョウショ</t>
    </rPh>
    <rPh sb="11" eb="13">
      <t>ホジョ</t>
    </rPh>
    <rPh sb="13" eb="15">
      <t>キジュン</t>
    </rPh>
    <rPh sb="15" eb="16">
      <t>ガク</t>
    </rPh>
    <rPh sb="16" eb="17">
      <t>ケイ</t>
    </rPh>
    <rPh sb="20" eb="21">
      <t>ラン</t>
    </rPh>
    <rPh sb="23" eb="25">
      <t>テンキ</t>
    </rPh>
    <phoneticPr fontId="4"/>
  </si>
  <si>
    <t>定員</t>
    <rPh sb="0" eb="2">
      <t>テイイン</t>
    </rPh>
    <phoneticPr fontId="6"/>
  </si>
  <si>
    <t>障害支援区分</t>
    <rPh sb="0" eb="2">
      <t>ショウガイ</t>
    </rPh>
    <rPh sb="2" eb="4">
      <t>シエン</t>
    </rPh>
    <rPh sb="4" eb="6">
      <t>クブン</t>
    </rPh>
    <phoneticPr fontId="6"/>
  </si>
  <si>
    <t>補助基準額</t>
    <rPh sb="0" eb="2">
      <t>ホジョ</t>
    </rPh>
    <rPh sb="2" eb="4">
      <t>キジュン</t>
    </rPh>
    <rPh sb="4" eb="5">
      <t>ガク</t>
    </rPh>
    <phoneticPr fontId="6"/>
  </si>
  <si>
    <t>定員
［人］</t>
    <rPh sb="0" eb="2">
      <t>テイイン</t>
    </rPh>
    <rPh sb="4" eb="5">
      <t>ニン</t>
    </rPh>
    <phoneticPr fontId="4"/>
  </si>
  <si>
    <t>障害
支援
区分</t>
    <rPh sb="0" eb="2">
      <t>ショウガイ</t>
    </rPh>
    <rPh sb="3" eb="5">
      <t>シエン</t>
    </rPh>
    <rPh sb="6" eb="8">
      <t>クブン</t>
    </rPh>
    <phoneticPr fontId="4"/>
  </si>
  <si>
    <t>単位数
単価</t>
    <rPh sb="0" eb="3">
      <t>タンイスウ</t>
    </rPh>
    <rPh sb="4" eb="6">
      <t>タンカ</t>
    </rPh>
    <phoneticPr fontId="4"/>
  </si>
  <si>
    <t>E-MAIL：syougaifukushi@city.shiroi.chiba.jp</t>
    <phoneticPr fontId="4"/>
  </si>
  <si>
    <t>（エ）…決算（見込）書抄本の「国加算等の計（Ｈ欄）に転記する。</t>
    <rPh sb="4" eb="6">
      <t>ケッサン</t>
    </rPh>
    <rPh sb="7" eb="9">
      <t>ミコミ</t>
    </rPh>
    <rPh sb="10" eb="11">
      <t>ショ</t>
    </rPh>
    <rPh sb="11" eb="13">
      <t>ショウホン</t>
    </rPh>
    <rPh sb="15" eb="16">
      <t>クニ</t>
    </rPh>
    <rPh sb="16" eb="18">
      <t>カサン</t>
    </rPh>
    <rPh sb="18" eb="19">
      <t>トウ</t>
    </rPh>
    <rPh sb="20" eb="21">
      <t>ケイ</t>
    </rPh>
    <rPh sb="23" eb="24">
      <t>ラン</t>
    </rPh>
    <rPh sb="26" eb="28">
      <t>テンキ</t>
    </rPh>
    <phoneticPr fontId="4"/>
  </si>
  <si>
    <t>11月（実績）</t>
    <rPh sb="2" eb="3">
      <t>ガツ</t>
    </rPh>
    <phoneticPr fontId="4"/>
  </si>
  <si>
    <t>「別紙２　内訳計算表（出力）」を印刷する場合、空欄にエラーや0が表示されますが、そのままでかまいません。</t>
    <rPh sb="16" eb="18">
      <t>インサツ</t>
    </rPh>
    <rPh sb="20" eb="22">
      <t>バアイ</t>
    </rPh>
    <rPh sb="23" eb="25">
      <t>クウラン</t>
    </rPh>
    <rPh sb="32" eb="34">
      <t>ヒョウジ</t>
    </rPh>
    <phoneticPr fontId="4"/>
  </si>
  <si>
    <t>別紙２</t>
    <rPh sb="0" eb="2">
      <t>ベッシ</t>
    </rPh>
    <phoneticPr fontId="4"/>
  </si>
  <si>
    <t>別紙</t>
    <rPh sb="0" eb="2">
      <t>ベッシ</t>
    </rPh>
    <phoneticPr fontId="4"/>
  </si>
  <si>
    <t>（単位：円）</t>
    <rPh sb="1" eb="3">
      <t>タンイ</t>
    </rPh>
    <rPh sb="4" eb="5">
      <t>エン</t>
    </rPh>
    <phoneticPr fontId="4"/>
  </si>
  <si>
    <t>対象者数</t>
    <rPh sb="0" eb="2">
      <t>タイショウ</t>
    </rPh>
    <rPh sb="2" eb="3">
      <t>モノ</t>
    </rPh>
    <rPh sb="3" eb="4">
      <t>スウ</t>
    </rPh>
    <phoneticPr fontId="4"/>
  </si>
  <si>
    <t>対象経費</t>
    <rPh sb="0" eb="2">
      <t>タイショウ</t>
    </rPh>
    <rPh sb="2" eb="4">
      <t>ケイヒ</t>
    </rPh>
    <phoneticPr fontId="4"/>
  </si>
  <si>
    <t>補助基準額計</t>
    <rPh sb="0" eb="2">
      <t>ホジョ</t>
    </rPh>
    <rPh sb="2" eb="4">
      <t>キジュン</t>
    </rPh>
    <rPh sb="4" eb="5">
      <t>ガク</t>
    </rPh>
    <rPh sb="5" eb="6">
      <t>ケイ</t>
    </rPh>
    <phoneticPr fontId="4"/>
  </si>
  <si>
    <t>補助所要額
（CとDを比較して
少ない額）</t>
    <rPh sb="0" eb="2">
      <t>ホジョ</t>
    </rPh>
    <rPh sb="2" eb="4">
      <t>ショヨウ</t>
    </rPh>
    <rPh sb="4" eb="5">
      <t>ガク</t>
    </rPh>
    <rPh sb="11" eb="13">
      <t>ヒカク</t>
    </rPh>
    <rPh sb="16" eb="17">
      <t>スク</t>
    </rPh>
    <rPh sb="19" eb="20">
      <t>ガク</t>
    </rPh>
    <phoneticPr fontId="4"/>
  </si>
  <si>
    <t>差引額</t>
    <rPh sb="0" eb="2">
      <t>サシヒキ</t>
    </rPh>
    <rPh sb="2" eb="3">
      <t>ガク</t>
    </rPh>
    <phoneticPr fontId="4"/>
  </si>
  <si>
    <t>A</t>
    <phoneticPr fontId="4"/>
  </si>
  <si>
    <t>B</t>
    <phoneticPr fontId="4"/>
  </si>
  <si>
    <t>C（A－B）</t>
    <phoneticPr fontId="4"/>
  </si>
  <si>
    <t>D</t>
    <phoneticPr fontId="4"/>
  </si>
  <si>
    <t>E</t>
    <phoneticPr fontId="4"/>
  </si>
  <si>
    <t>２．対象者の内訳</t>
    <rPh sb="2" eb="5">
      <t>タイショウシャ</t>
    </rPh>
    <rPh sb="6" eb="8">
      <t>ウチワケ</t>
    </rPh>
    <phoneticPr fontId="4"/>
  </si>
  <si>
    <t>事業所名
共同生活住居名</t>
    <rPh sb="0" eb="2">
      <t>ジギョウ</t>
    </rPh>
    <rPh sb="2" eb="3">
      <t>ショ</t>
    </rPh>
    <rPh sb="3" eb="4">
      <t>メイ</t>
    </rPh>
    <rPh sb="5" eb="7">
      <t>キョウドウ</t>
    </rPh>
    <rPh sb="7" eb="9">
      <t>セイカツ</t>
    </rPh>
    <rPh sb="9" eb="11">
      <t>ジュウキョ</t>
    </rPh>
    <rPh sb="11" eb="12">
      <t>メイ</t>
    </rPh>
    <phoneticPr fontId="4"/>
  </si>
  <si>
    <t>定員</t>
    <rPh sb="0" eb="2">
      <t>テイイン</t>
    </rPh>
    <phoneticPr fontId="4"/>
  </si>
  <si>
    <t>利用延月数①</t>
    <rPh sb="0" eb="2">
      <t>リヨウ</t>
    </rPh>
    <rPh sb="2" eb="3">
      <t>ノベ</t>
    </rPh>
    <rPh sb="3" eb="5">
      <t>ツキスウ</t>
    </rPh>
    <phoneticPr fontId="4"/>
  </si>
  <si>
    <t>補助基準額②</t>
    <rPh sb="0" eb="2">
      <t>ホジョ</t>
    </rPh>
    <rPh sb="2" eb="4">
      <t>キジュン</t>
    </rPh>
    <rPh sb="4" eb="5">
      <t>ガク</t>
    </rPh>
    <phoneticPr fontId="4"/>
  </si>
  <si>
    <t>国加算等の計③</t>
    <rPh sb="0" eb="1">
      <t>クニ</t>
    </rPh>
    <rPh sb="1" eb="3">
      <t>カサン</t>
    </rPh>
    <rPh sb="3" eb="4">
      <t>トウ</t>
    </rPh>
    <rPh sb="5" eb="6">
      <t>ケイ</t>
    </rPh>
    <phoneticPr fontId="4"/>
  </si>
  <si>
    <t>合　計
①×②－③</t>
    <rPh sb="0" eb="1">
      <t>ゴウ</t>
    </rPh>
    <rPh sb="2" eb="3">
      <t>ケイ</t>
    </rPh>
    <phoneticPr fontId="4"/>
  </si>
  <si>
    <t>計</t>
    <rPh sb="0" eb="1">
      <t>ケイ</t>
    </rPh>
    <phoneticPr fontId="4"/>
  </si>
  <si>
    <t>別紙３</t>
    <rPh sb="0" eb="2">
      <t>ベッシ</t>
    </rPh>
    <phoneticPr fontId="4"/>
  </si>
  <si>
    <t>歳入</t>
    <rPh sb="0" eb="2">
      <t>サイニュウ</t>
    </rPh>
    <phoneticPr fontId="4"/>
  </si>
  <si>
    <t>科　　　目</t>
    <rPh sb="0" eb="1">
      <t>カ</t>
    </rPh>
    <rPh sb="4" eb="5">
      <t>メ</t>
    </rPh>
    <phoneticPr fontId="4"/>
  </si>
  <si>
    <t>金　額（円）</t>
    <rPh sb="0" eb="1">
      <t>キン</t>
    </rPh>
    <rPh sb="2" eb="3">
      <t>ガク</t>
    </rPh>
    <rPh sb="4" eb="5">
      <t>エン</t>
    </rPh>
    <phoneticPr fontId="4"/>
  </si>
  <si>
    <t>説　　明</t>
    <rPh sb="0" eb="1">
      <t>セツ</t>
    </rPh>
    <rPh sb="3" eb="4">
      <t>メイ</t>
    </rPh>
    <phoneticPr fontId="4"/>
  </si>
  <si>
    <t>補助金収入</t>
    <rPh sb="0" eb="3">
      <t>ホジョキン</t>
    </rPh>
    <rPh sb="3" eb="5">
      <t>シュウニュウ</t>
    </rPh>
    <phoneticPr fontId="4"/>
  </si>
  <si>
    <t>白井市障害者グループホーム運営費補助金</t>
    <rPh sb="0" eb="3">
      <t>シロイシ</t>
    </rPh>
    <rPh sb="3" eb="6">
      <t>ショウガイシャ</t>
    </rPh>
    <rPh sb="13" eb="16">
      <t>ウンエイヒ</t>
    </rPh>
    <rPh sb="16" eb="19">
      <t>ホジョキン</t>
    </rPh>
    <phoneticPr fontId="4"/>
  </si>
  <si>
    <t>F</t>
    <phoneticPr fontId="4"/>
  </si>
  <si>
    <t>千葉県補助金</t>
    <rPh sb="0" eb="2">
      <t>チバ</t>
    </rPh>
    <rPh sb="2" eb="3">
      <t>ケン</t>
    </rPh>
    <rPh sb="3" eb="6">
      <t>ホジョキン</t>
    </rPh>
    <phoneticPr fontId="4"/>
  </si>
  <si>
    <t>G</t>
    <phoneticPr fontId="4"/>
  </si>
  <si>
    <t>自立支援給付費</t>
    <rPh sb="0" eb="2">
      <t>ジリツ</t>
    </rPh>
    <rPh sb="2" eb="4">
      <t>シエン</t>
    </rPh>
    <rPh sb="4" eb="6">
      <t>キュウフ</t>
    </rPh>
    <rPh sb="6" eb="7">
      <t>ヒ</t>
    </rPh>
    <phoneticPr fontId="4"/>
  </si>
  <si>
    <t>国加算等の計</t>
    <rPh sb="0" eb="1">
      <t>クニ</t>
    </rPh>
    <rPh sb="1" eb="3">
      <t>カサン</t>
    </rPh>
    <rPh sb="3" eb="4">
      <t>トウ</t>
    </rPh>
    <rPh sb="5" eb="6">
      <t>ケイ</t>
    </rPh>
    <phoneticPr fontId="4"/>
  </si>
  <si>
    <t>その他の加算</t>
    <rPh sb="2" eb="3">
      <t>タ</t>
    </rPh>
    <rPh sb="4" eb="6">
      <t>カサン</t>
    </rPh>
    <phoneticPr fontId="4"/>
  </si>
  <si>
    <t>I</t>
    <phoneticPr fontId="4"/>
  </si>
  <si>
    <t>利用者負担</t>
    <rPh sb="0" eb="3">
      <t>リヨウシャ</t>
    </rPh>
    <rPh sb="3" eb="5">
      <t>フタン</t>
    </rPh>
    <phoneticPr fontId="4"/>
  </si>
  <si>
    <t>J</t>
    <phoneticPr fontId="4"/>
  </si>
  <si>
    <t>寄付金等</t>
    <rPh sb="0" eb="3">
      <t>キフキン</t>
    </rPh>
    <rPh sb="3" eb="4">
      <t>ナド</t>
    </rPh>
    <phoneticPr fontId="4"/>
  </si>
  <si>
    <t>K</t>
    <phoneticPr fontId="4"/>
  </si>
  <si>
    <t>経理区分間繰入金</t>
    <rPh sb="0" eb="2">
      <t>ケイリ</t>
    </rPh>
    <rPh sb="2" eb="4">
      <t>クブン</t>
    </rPh>
    <rPh sb="4" eb="5">
      <t>カン</t>
    </rPh>
    <rPh sb="5" eb="7">
      <t>クリイレ</t>
    </rPh>
    <rPh sb="7" eb="8">
      <t>キン</t>
    </rPh>
    <phoneticPr fontId="4"/>
  </si>
  <si>
    <t>L</t>
    <phoneticPr fontId="4"/>
  </si>
  <si>
    <t>【F～Lの合計】</t>
    <rPh sb="5" eb="7">
      <t>ゴウケイ</t>
    </rPh>
    <phoneticPr fontId="4"/>
  </si>
  <si>
    <t>M</t>
    <phoneticPr fontId="4"/>
  </si>
  <si>
    <t>算定対象（内数）</t>
    <rPh sb="0" eb="2">
      <t>サンテイ</t>
    </rPh>
    <rPh sb="2" eb="4">
      <t>タイショウ</t>
    </rPh>
    <rPh sb="5" eb="6">
      <t>ウチ</t>
    </rPh>
    <rPh sb="6" eb="7">
      <t>スウ</t>
    </rPh>
    <phoneticPr fontId="4"/>
  </si>
  <si>
    <t>【G＋H＋K】</t>
    <phoneticPr fontId="4"/>
  </si>
  <si>
    <t>N</t>
    <phoneticPr fontId="4"/>
  </si>
  <si>
    <t>歳出</t>
    <rPh sb="0" eb="2">
      <t>サイシュツ</t>
    </rPh>
    <phoneticPr fontId="4"/>
  </si>
  <si>
    <t>人件費</t>
    <rPh sb="0" eb="3">
      <t>ジンケンヒ</t>
    </rPh>
    <phoneticPr fontId="4"/>
  </si>
  <si>
    <t>O</t>
    <phoneticPr fontId="4"/>
  </si>
  <si>
    <t>運営費
（人件費及び住居の建設修繕費を除く）</t>
    <rPh sb="0" eb="3">
      <t>ウンエイヒ</t>
    </rPh>
    <rPh sb="5" eb="8">
      <t>ジンケンヒ</t>
    </rPh>
    <rPh sb="8" eb="9">
      <t>オヨ</t>
    </rPh>
    <rPh sb="10" eb="12">
      <t>ジュウキョ</t>
    </rPh>
    <rPh sb="13" eb="15">
      <t>ケンセツ</t>
    </rPh>
    <rPh sb="15" eb="18">
      <t>シュウゼンヒ</t>
    </rPh>
    <rPh sb="19" eb="20">
      <t>ノゾ</t>
    </rPh>
    <phoneticPr fontId="4"/>
  </si>
  <si>
    <t>（利用者負担分以外）</t>
    <rPh sb="1" eb="4">
      <t>リヨウシャ</t>
    </rPh>
    <rPh sb="4" eb="6">
      <t>フタン</t>
    </rPh>
    <rPh sb="6" eb="7">
      <t>ブン</t>
    </rPh>
    <rPh sb="7" eb="9">
      <t>イガイ</t>
    </rPh>
    <phoneticPr fontId="4"/>
  </si>
  <si>
    <t>P</t>
    <phoneticPr fontId="4"/>
  </si>
  <si>
    <t>（利用者負担分）</t>
    <rPh sb="1" eb="3">
      <t>リヨウ</t>
    </rPh>
    <rPh sb="3" eb="4">
      <t>シャ</t>
    </rPh>
    <rPh sb="4" eb="6">
      <t>フタン</t>
    </rPh>
    <rPh sb="6" eb="7">
      <t>ブン</t>
    </rPh>
    <phoneticPr fontId="4"/>
  </si>
  <si>
    <t>Q</t>
    <phoneticPr fontId="4"/>
  </si>
  <si>
    <t>住居の建設修繕費</t>
    <rPh sb="0" eb="2">
      <t>ジュウキョ</t>
    </rPh>
    <phoneticPr fontId="4"/>
  </si>
  <si>
    <t>R</t>
    <phoneticPr fontId="4"/>
  </si>
  <si>
    <t>経理区分間繰出金</t>
    <rPh sb="0" eb="2">
      <t>ケイリ</t>
    </rPh>
    <rPh sb="2" eb="4">
      <t>クブン</t>
    </rPh>
    <rPh sb="4" eb="5">
      <t>カン</t>
    </rPh>
    <rPh sb="5" eb="7">
      <t>クリダ</t>
    </rPh>
    <rPh sb="7" eb="8">
      <t>キン</t>
    </rPh>
    <phoneticPr fontId="4"/>
  </si>
  <si>
    <t>S</t>
    <phoneticPr fontId="4"/>
  </si>
  <si>
    <t>【O～Sの合計】</t>
    <rPh sb="5" eb="7">
      <t>ゴウケイ</t>
    </rPh>
    <phoneticPr fontId="4"/>
  </si>
  <si>
    <t>T</t>
    <phoneticPr fontId="4"/>
  </si>
  <si>
    <t>【O＋P】</t>
    <phoneticPr fontId="4"/>
  </si>
  <si>
    <t>U</t>
    <phoneticPr fontId="4"/>
  </si>
  <si>
    <t>上記のとおり相違ないことを証明します。</t>
    <rPh sb="0" eb="2">
      <t>ジョウキ</t>
    </rPh>
    <rPh sb="6" eb="8">
      <t>ソウイ</t>
    </rPh>
    <rPh sb="13" eb="15">
      <t>ショウメイ</t>
    </rPh>
    <phoneticPr fontId="4"/>
  </si>
  <si>
    <t>　　</t>
    <phoneticPr fontId="4"/>
  </si>
  <si>
    <t>所在地　　　　</t>
    <rPh sb="0" eb="3">
      <t>ショザイチ</t>
    </rPh>
    <phoneticPr fontId="4"/>
  </si>
  <si>
    <t>法人名　　　</t>
    <rPh sb="0" eb="2">
      <t>ホウジン</t>
    </rPh>
    <rPh sb="2" eb="3">
      <t>メイ</t>
    </rPh>
    <phoneticPr fontId="4"/>
  </si>
  <si>
    <t>代表者名　　</t>
    <rPh sb="0" eb="3">
      <t>ダイヒョウシャ</t>
    </rPh>
    <rPh sb="3" eb="4">
      <t>メイ</t>
    </rPh>
    <phoneticPr fontId="4"/>
  </si>
  <si>
    <t>H</t>
    <phoneticPr fontId="4"/>
  </si>
  <si>
    <t>［記入方法］</t>
    <rPh sb="1" eb="3">
      <t>キニュウ</t>
    </rPh>
    <rPh sb="3" eb="5">
      <t>ホウホウ</t>
    </rPh>
    <phoneticPr fontId="4"/>
  </si>
  <si>
    <t>［記入順序］</t>
    <rPh sb="1" eb="3">
      <t>キニュウ</t>
    </rPh>
    <rPh sb="3" eb="5">
      <t>ジュンジョ</t>
    </rPh>
    <phoneticPr fontId="4"/>
  </si>
  <si>
    <t>←</t>
    <phoneticPr fontId="4"/>
  </si>
  <si>
    <t>・家賃</t>
    <rPh sb="1" eb="3">
      <t>ヤチン</t>
    </rPh>
    <phoneticPr fontId="4"/>
  </si>
  <si>
    <t>・光熱水費</t>
    <rPh sb="1" eb="5">
      <t>コウネツスイヒ</t>
    </rPh>
    <phoneticPr fontId="4"/>
  </si>
  <si>
    <t>・食費</t>
    <rPh sb="1" eb="2">
      <t>ショク</t>
    </rPh>
    <rPh sb="2" eb="3">
      <t>ヒ</t>
    </rPh>
    <phoneticPr fontId="4"/>
  </si>
  <si>
    <t>・共益費</t>
    <rPh sb="1" eb="4">
      <t>キョウエキヒ</t>
    </rPh>
    <phoneticPr fontId="4"/>
  </si>
  <si>
    <t>・寄付金</t>
    <rPh sb="1" eb="4">
      <t>キフキン</t>
    </rPh>
    <phoneticPr fontId="4"/>
  </si>
  <si>
    <t>■寄付金、その他の収入を実際の科目ごとに記入。</t>
    <rPh sb="1" eb="4">
      <t>キフキン</t>
    </rPh>
    <rPh sb="7" eb="8">
      <t>タ</t>
    </rPh>
    <rPh sb="9" eb="11">
      <t>シュウニュウ</t>
    </rPh>
    <rPh sb="12" eb="14">
      <t>ジッサイ</t>
    </rPh>
    <rPh sb="15" eb="17">
      <t>カモク</t>
    </rPh>
    <rPh sb="20" eb="22">
      <t>キニュウ</t>
    </rPh>
    <phoneticPr fontId="4"/>
  </si>
  <si>
    <t>・その他雑収入</t>
    <rPh sb="3" eb="4">
      <t>タ</t>
    </rPh>
    <rPh sb="4" eb="7">
      <t>ザツシュウニュウ</t>
    </rPh>
    <phoneticPr fontId="4"/>
  </si>
  <si>
    <t>■他事業等からの会計間繰入金がある場合に記入。</t>
    <rPh sb="1" eb="2">
      <t>タ</t>
    </rPh>
    <rPh sb="2" eb="4">
      <t>ジギョウ</t>
    </rPh>
    <rPh sb="4" eb="5">
      <t>ナド</t>
    </rPh>
    <rPh sb="8" eb="10">
      <t>カイケイ</t>
    </rPh>
    <rPh sb="10" eb="11">
      <t>カン</t>
    </rPh>
    <rPh sb="11" eb="13">
      <t>クリイレ</t>
    </rPh>
    <rPh sb="13" eb="14">
      <t>キン</t>
    </rPh>
    <rPh sb="17" eb="19">
      <t>バアイ</t>
    </rPh>
    <rPh sb="20" eb="22">
      <t>キニュウ</t>
    </rPh>
    <phoneticPr fontId="4"/>
  </si>
  <si>
    <t>■歳出の合計額(Ｔ欄)と一致させる。
■歳出が超過してしまう場合は、経理区分間繰入金（Ｌ欄）に差額を計上。</t>
    <rPh sb="1" eb="3">
      <t>サイシュツ</t>
    </rPh>
    <rPh sb="4" eb="6">
      <t>ゴウケイ</t>
    </rPh>
    <rPh sb="6" eb="7">
      <t>ガク</t>
    </rPh>
    <rPh sb="9" eb="10">
      <t>ラン</t>
    </rPh>
    <rPh sb="12" eb="14">
      <t>イッチ</t>
    </rPh>
    <rPh sb="20" eb="22">
      <t>サイシュツ</t>
    </rPh>
    <rPh sb="23" eb="25">
      <t>チョウカ</t>
    </rPh>
    <rPh sb="30" eb="32">
      <t>バアイ</t>
    </rPh>
    <rPh sb="34" eb="36">
      <t>ケイリ</t>
    </rPh>
    <rPh sb="36" eb="38">
      <t>クブン</t>
    </rPh>
    <rPh sb="38" eb="39">
      <t>カン</t>
    </rPh>
    <rPh sb="39" eb="40">
      <t>クリ</t>
    </rPh>
    <rPh sb="41" eb="42">
      <t>キン</t>
    </rPh>
    <rPh sb="44" eb="45">
      <t>ラン</t>
    </rPh>
    <rPh sb="47" eb="49">
      <t>サガク</t>
    </rPh>
    <rPh sb="50" eb="52">
      <t>ケイジョウ</t>
    </rPh>
    <phoneticPr fontId="4"/>
  </si>
  <si>
    <t>→</t>
    <phoneticPr fontId="4"/>
  </si>
  <si>
    <t>・職員給料</t>
    <rPh sb="1" eb="3">
      <t>ショクイン</t>
    </rPh>
    <rPh sb="3" eb="5">
      <t>キュウリョウ</t>
    </rPh>
    <phoneticPr fontId="4"/>
  </si>
  <si>
    <t>・職員諸手当</t>
    <rPh sb="1" eb="3">
      <t>ショクイン</t>
    </rPh>
    <rPh sb="3" eb="6">
      <t>ショテアテ</t>
    </rPh>
    <phoneticPr fontId="4"/>
  </si>
  <si>
    <t>・法定福利費</t>
    <rPh sb="1" eb="3">
      <t>ホウテイ</t>
    </rPh>
    <rPh sb="3" eb="5">
      <t>フクリ</t>
    </rPh>
    <rPh sb="5" eb="6">
      <t>ヒ</t>
    </rPh>
    <phoneticPr fontId="4"/>
  </si>
  <si>
    <t>・備品費</t>
    <rPh sb="1" eb="3">
      <t>ビヒン</t>
    </rPh>
    <rPh sb="3" eb="4">
      <t>ショウヒ</t>
    </rPh>
    <phoneticPr fontId="4"/>
  </si>
  <si>
    <t>・旅費</t>
    <rPh sb="1" eb="3">
      <t>リョヒ</t>
    </rPh>
    <phoneticPr fontId="4"/>
  </si>
  <si>
    <t>・広報費</t>
    <rPh sb="1" eb="3">
      <t>コウホウ</t>
    </rPh>
    <rPh sb="3" eb="4">
      <t>ヒ</t>
    </rPh>
    <phoneticPr fontId="4"/>
  </si>
  <si>
    <t>・通信費</t>
    <rPh sb="1" eb="4">
      <t>ツウシンヒ</t>
    </rPh>
    <phoneticPr fontId="4"/>
  </si>
  <si>
    <t>・減価償却費</t>
    <rPh sb="1" eb="3">
      <t>ゲンカ</t>
    </rPh>
    <rPh sb="3" eb="5">
      <t>ショウキャク</t>
    </rPh>
    <rPh sb="5" eb="6">
      <t>ヒ</t>
    </rPh>
    <phoneticPr fontId="4"/>
  </si>
  <si>
    <t>・手数料</t>
    <rPh sb="1" eb="4">
      <t>テスウリョウ</t>
    </rPh>
    <phoneticPr fontId="4"/>
  </si>
  <si>
    <t>・保険料</t>
    <rPh sb="1" eb="4">
      <t>ホケンリョウ</t>
    </rPh>
    <phoneticPr fontId="4"/>
  </si>
  <si>
    <t>・公租公課</t>
    <rPh sb="1" eb="3">
      <t>コウソ</t>
    </rPh>
    <rPh sb="3" eb="5">
      <t>コウカ</t>
    </rPh>
    <phoneticPr fontId="4"/>
  </si>
  <si>
    <t>・研修費</t>
    <rPh sb="1" eb="3">
      <t>ケンシュウ</t>
    </rPh>
    <rPh sb="3" eb="4">
      <t>ヒ</t>
    </rPh>
    <phoneticPr fontId="4"/>
  </si>
  <si>
    <t>・負担金</t>
    <rPh sb="1" eb="4">
      <t>フタンキン</t>
    </rPh>
    <phoneticPr fontId="4"/>
  </si>
  <si>
    <t>・賃借料</t>
    <rPh sb="1" eb="4">
      <t>チンシャクリョウ</t>
    </rPh>
    <phoneticPr fontId="4"/>
  </si>
  <si>
    <t>・食材料費</t>
    <rPh sb="1" eb="2">
      <t>ショク</t>
    </rPh>
    <rPh sb="2" eb="5">
      <t>ザイリョウヒ</t>
    </rPh>
    <phoneticPr fontId="4"/>
  </si>
  <si>
    <t>・施設修繕費</t>
    <rPh sb="1" eb="3">
      <t>シセツ</t>
    </rPh>
    <rPh sb="3" eb="6">
      <t>シュウゼンヒ</t>
    </rPh>
    <phoneticPr fontId="4"/>
  </si>
  <si>
    <t>TEL：047-497-3483</t>
    <phoneticPr fontId="4"/>
  </si>
  <si>
    <t>事業者名</t>
    <rPh sb="0" eb="2">
      <t>ジギョウ</t>
    </rPh>
    <rPh sb="2" eb="3">
      <t>シャ</t>
    </rPh>
    <rPh sb="3" eb="4">
      <t>メイ</t>
    </rPh>
    <phoneticPr fontId="4"/>
  </si>
  <si>
    <t>交付決定額</t>
    <phoneticPr fontId="4"/>
  </si>
  <si>
    <t>Ｆ</t>
    <phoneticPr fontId="4"/>
  </si>
  <si>
    <t>（単位：円）</t>
    <phoneticPr fontId="4"/>
  </si>
  <si>
    <t>１．補助金精算額</t>
    <rPh sb="2" eb="5">
      <t>ホジョキン</t>
    </rPh>
    <rPh sb="7" eb="8">
      <t>ガク</t>
    </rPh>
    <phoneticPr fontId="4"/>
  </si>
  <si>
    <t>対象経費の
支出額</t>
    <rPh sb="0" eb="2">
      <t>タイショウ</t>
    </rPh>
    <rPh sb="2" eb="4">
      <t>ケイヒ</t>
    </rPh>
    <rPh sb="6" eb="8">
      <t>シシュツ</t>
    </rPh>
    <rPh sb="8" eb="9">
      <t>ガク</t>
    </rPh>
    <phoneticPr fontId="4"/>
  </si>
  <si>
    <t>寄付金その他の
収入額</t>
    <rPh sb="0" eb="3">
      <t>キフキン</t>
    </rPh>
    <rPh sb="5" eb="6">
      <t>タ</t>
    </rPh>
    <rPh sb="8" eb="10">
      <t>シュウニュウ</t>
    </rPh>
    <rPh sb="10" eb="11">
      <t>ガク</t>
    </rPh>
    <phoneticPr fontId="4"/>
  </si>
  <si>
    <t>「別紙２　内訳計算表（入力）」への入力が終わりましたら、「別紙２　内訳計算表（出力）」を元に次の書類に進んでください。</t>
    <rPh sb="5" eb="7">
      <t>ウチワケ</t>
    </rPh>
    <rPh sb="7" eb="9">
      <t>ケイサン</t>
    </rPh>
    <rPh sb="9" eb="10">
      <t>ヒョウ</t>
    </rPh>
    <rPh sb="11" eb="13">
      <t>ニュウリョク</t>
    </rPh>
    <rPh sb="17" eb="19">
      <t>ニュウリョク</t>
    </rPh>
    <rPh sb="20" eb="21">
      <t>オ</t>
    </rPh>
    <rPh sb="33" eb="35">
      <t>ウチワケ</t>
    </rPh>
    <rPh sb="35" eb="37">
      <t>ケイサン</t>
    </rPh>
    <rPh sb="37" eb="38">
      <t>ヒョウ</t>
    </rPh>
    <rPh sb="39" eb="41">
      <t>シュツリョク</t>
    </rPh>
    <rPh sb="44" eb="45">
      <t>モト</t>
    </rPh>
    <rPh sb="46" eb="47">
      <t>ツギ</t>
    </rPh>
    <rPh sb="48" eb="50">
      <t>ショルイ</t>
    </rPh>
    <rPh sb="51" eb="52">
      <t>スス</t>
    </rPh>
    <phoneticPr fontId="4"/>
  </si>
  <si>
    <t>定員：施設の定員をタブから選択、もしくは入力してください。 1～6から選択できます。</t>
    <rPh sb="0" eb="2">
      <t>テイイン</t>
    </rPh>
    <rPh sb="3" eb="5">
      <t>シセツ</t>
    </rPh>
    <rPh sb="6" eb="8">
      <t>テイイン</t>
    </rPh>
    <rPh sb="13" eb="15">
      <t>センタク</t>
    </rPh>
    <rPh sb="20" eb="22">
      <t>ニュウリョク</t>
    </rPh>
    <rPh sb="35" eb="37">
      <t>センタク</t>
    </rPh>
    <phoneticPr fontId="4"/>
  </si>
  <si>
    <t>単位数単価：単位数単価を入力してください。自動で小数点第二位まで表示されます。</t>
    <rPh sb="0" eb="3">
      <t>タンイスウ</t>
    </rPh>
    <rPh sb="3" eb="5">
      <t>タンカ</t>
    </rPh>
    <rPh sb="6" eb="9">
      <t>タンイスウ</t>
    </rPh>
    <rPh sb="9" eb="11">
      <t>タンカ</t>
    </rPh>
    <rPh sb="12" eb="14">
      <t>ニュウリョク</t>
    </rPh>
    <rPh sb="21" eb="23">
      <t>ジドウ</t>
    </rPh>
    <rPh sb="24" eb="27">
      <t>ショウスウテン</t>
    </rPh>
    <rPh sb="27" eb="28">
      <t>ダイ</t>
    </rPh>
    <rPh sb="28" eb="30">
      <t>ニイ</t>
    </rPh>
    <rPh sb="32" eb="34">
      <t>ヒョウジ</t>
    </rPh>
    <phoneticPr fontId="4"/>
  </si>
  <si>
    <t>障害支援区分：入居者様の障害支援区分をタブから選択、もしくは入力してください。 1～6から選択できます。</t>
    <rPh sb="0" eb="2">
      <t>ショウガイ</t>
    </rPh>
    <rPh sb="2" eb="4">
      <t>シエン</t>
    </rPh>
    <rPh sb="4" eb="6">
      <t>クブン</t>
    </rPh>
    <rPh sb="7" eb="10">
      <t>ニュウキョシャ</t>
    </rPh>
    <rPh sb="10" eb="11">
      <t>サマ</t>
    </rPh>
    <rPh sb="12" eb="14">
      <t>ショウガイ</t>
    </rPh>
    <rPh sb="14" eb="16">
      <t>シエン</t>
    </rPh>
    <rPh sb="16" eb="18">
      <t>クブン</t>
    </rPh>
    <rPh sb="30" eb="32">
      <t>ニュウリョク</t>
    </rPh>
    <rPh sb="45" eb="47">
      <t>センタク</t>
    </rPh>
    <phoneticPr fontId="4"/>
  </si>
  <si>
    <t>下段（ウ）：月途中で入退去があった場合、在所していた日数をタブから選択、もしくは入力してください。 1～最大31から選択できます</t>
    <rPh sb="33" eb="35">
      <t>センタク</t>
    </rPh>
    <rPh sb="52" eb="54">
      <t>サイダイ</t>
    </rPh>
    <rPh sb="58" eb="60">
      <t>センタク</t>
    </rPh>
    <phoneticPr fontId="4"/>
  </si>
  <si>
    <t>この計算表に関して疑問点、不具合、要望等ございましたら、下記までご連絡ください。</t>
    <rPh sb="2" eb="4">
      <t>ケイサン</t>
    </rPh>
    <rPh sb="4" eb="5">
      <t>ヒョウ</t>
    </rPh>
    <rPh sb="6" eb="7">
      <t>カン</t>
    </rPh>
    <rPh sb="9" eb="12">
      <t>ギモンテン</t>
    </rPh>
    <rPh sb="13" eb="16">
      <t>フグアイ</t>
    </rPh>
    <rPh sb="17" eb="19">
      <t>ヨウボウ</t>
    </rPh>
    <rPh sb="19" eb="20">
      <t>トウ</t>
    </rPh>
    <rPh sb="28" eb="30">
      <t>カキ</t>
    </rPh>
    <rPh sb="33" eb="35">
      <t>レンラク</t>
    </rPh>
    <phoneticPr fontId="4"/>
  </si>
  <si>
    <t>●入力方法</t>
    <rPh sb="1" eb="3">
      <t>ニュウリョク</t>
    </rPh>
    <rPh sb="3" eb="5">
      <t>ホウホウ</t>
    </rPh>
    <phoneticPr fontId="4"/>
  </si>
  <si>
    <t>●使用方法</t>
    <rPh sb="1" eb="3">
      <t>シヨウ</t>
    </rPh>
    <rPh sb="3" eb="5">
      <t>ホウホウ</t>
    </rPh>
    <phoneticPr fontId="4"/>
  </si>
  <si>
    <t>このファイルは「別紙２　内訳計算表（入力）」、「別紙２　内訳計算表（出力）」及び「補助基準額」からなっています（「補助基準額」は使いません）。</t>
    <rPh sb="8" eb="10">
      <t>ベッシ</t>
    </rPh>
    <rPh sb="12" eb="14">
      <t>ウチワケ</t>
    </rPh>
    <rPh sb="14" eb="16">
      <t>ケイサン</t>
    </rPh>
    <rPh sb="16" eb="17">
      <t>ヒョウ</t>
    </rPh>
    <rPh sb="18" eb="20">
      <t>ニュウリョク</t>
    </rPh>
    <rPh sb="28" eb="30">
      <t>ウチワケ</t>
    </rPh>
    <rPh sb="30" eb="32">
      <t>ケイサン</t>
    </rPh>
    <rPh sb="32" eb="33">
      <t>ヒョウ</t>
    </rPh>
    <rPh sb="34" eb="36">
      <t>シュツリョク</t>
    </rPh>
    <rPh sb="38" eb="39">
      <t>オヨ</t>
    </rPh>
    <rPh sb="41" eb="43">
      <t>ホジョ</t>
    </rPh>
    <rPh sb="43" eb="45">
      <t>キジュン</t>
    </rPh>
    <rPh sb="45" eb="46">
      <t>ガク</t>
    </rPh>
    <phoneticPr fontId="4"/>
  </si>
  <si>
    <t>実際に入力していただくのは「別紙２　内訳計算表（入力）」のみになります（「別紙２　内訳計算表（出力）」は「別紙２　内訳計算表（入力）」に各項目を入力していただくと自動で出力されます）。</t>
    <rPh sb="0" eb="2">
      <t>ジッサイ</t>
    </rPh>
    <rPh sb="3" eb="5">
      <t>ニュウリョク</t>
    </rPh>
    <rPh sb="18" eb="20">
      <t>ウチワケ</t>
    </rPh>
    <rPh sb="20" eb="22">
      <t>ケイサン</t>
    </rPh>
    <rPh sb="22" eb="23">
      <t>ヒョウ</t>
    </rPh>
    <rPh sb="24" eb="26">
      <t>ニュウリョク</t>
    </rPh>
    <phoneticPr fontId="4"/>
  </si>
  <si>
    <t>Ｇ（＝Ｆ－Ｅ）
※最低額０円</t>
    <phoneticPr fontId="4"/>
  </si>
  <si>
    <t>注１　「対象経費の支出額」（A欄）には、別紙３「歳入歳出決算（見込）書抄本」のU欄の金額を転記してください。</t>
    <rPh sb="0" eb="1">
      <t>チュウ</t>
    </rPh>
    <rPh sb="4" eb="6">
      <t>タイショウ</t>
    </rPh>
    <rPh sb="6" eb="8">
      <t>ケイヒ</t>
    </rPh>
    <rPh sb="9" eb="11">
      <t>シシュツ</t>
    </rPh>
    <rPh sb="11" eb="12">
      <t>ガク</t>
    </rPh>
    <rPh sb="15" eb="16">
      <t>ラン</t>
    </rPh>
    <rPh sb="20" eb="22">
      <t>ベッシ</t>
    </rPh>
    <rPh sb="28" eb="30">
      <t>ケッサン</t>
    </rPh>
    <rPh sb="31" eb="33">
      <t>ミコ</t>
    </rPh>
    <rPh sb="40" eb="41">
      <t>ラン</t>
    </rPh>
    <rPh sb="42" eb="44">
      <t>キンガク</t>
    </rPh>
    <rPh sb="45" eb="47">
      <t>テンキ</t>
    </rPh>
    <phoneticPr fontId="4"/>
  </si>
  <si>
    <t>注２　「寄付金その他の収入額」（B欄）には、別紙３「歳入歳出決算（見込）書抄本」のN欄の金額を転記してください。</t>
    <rPh sb="0" eb="1">
      <t>チュウ</t>
    </rPh>
    <rPh sb="4" eb="7">
      <t>キフキン</t>
    </rPh>
    <rPh sb="9" eb="10">
      <t>タ</t>
    </rPh>
    <rPh sb="11" eb="13">
      <t>シュウニュウ</t>
    </rPh>
    <rPh sb="13" eb="14">
      <t>ガク</t>
    </rPh>
    <rPh sb="17" eb="18">
      <t>ラン</t>
    </rPh>
    <rPh sb="22" eb="24">
      <t>ベッシ</t>
    </rPh>
    <rPh sb="30" eb="32">
      <t>ケッサン</t>
    </rPh>
    <rPh sb="33" eb="35">
      <t>ミコ</t>
    </rPh>
    <rPh sb="42" eb="43">
      <t>ラン</t>
    </rPh>
    <rPh sb="44" eb="46">
      <t>キンガク</t>
    </rPh>
    <rPh sb="47" eb="49">
      <t>テンキ</t>
    </rPh>
    <phoneticPr fontId="4"/>
  </si>
  <si>
    <t>注３　「補助基準額計」（D欄）には、別紙２「精算書内訳計算表」の（オ）欄の金額（補助基準額と国加算等額の差の総計）を転記してください。</t>
    <rPh sb="0" eb="1">
      <t>チュウ</t>
    </rPh>
    <rPh sb="4" eb="6">
      <t>ホジョ</t>
    </rPh>
    <rPh sb="6" eb="8">
      <t>キジュン</t>
    </rPh>
    <rPh sb="8" eb="9">
      <t>ガク</t>
    </rPh>
    <rPh sb="9" eb="10">
      <t>ケイ</t>
    </rPh>
    <rPh sb="13" eb="14">
      <t>ラン</t>
    </rPh>
    <rPh sb="18" eb="20">
      <t>ベッシ</t>
    </rPh>
    <rPh sb="22" eb="24">
      <t>セイサン</t>
    </rPh>
    <rPh sb="24" eb="25">
      <t>ショ</t>
    </rPh>
    <rPh sb="25" eb="27">
      <t>ウチワケ</t>
    </rPh>
    <rPh sb="37" eb="39">
      <t>キンガク</t>
    </rPh>
    <phoneticPr fontId="4"/>
  </si>
  <si>
    <t>注４　「交付決定額」（F欄）には、補助金等交付決定通知書に記載の交付決定額を転記してください。</t>
    <rPh sb="0" eb="1">
      <t>チュウ</t>
    </rPh>
    <rPh sb="4" eb="6">
      <t>コウフ</t>
    </rPh>
    <rPh sb="6" eb="8">
      <t>ケッテイ</t>
    </rPh>
    <rPh sb="8" eb="9">
      <t>ガク</t>
    </rPh>
    <rPh sb="12" eb="13">
      <t>ラン</t>
    </rPh>
    <rPh sb="17" eb="20">
      <t>ホジョキン</t>
    </rPh>
    <rPh sb="20" eb="21">
      <t>トウ</t>
    </rPh>
    <rPh sb="21" eb="23">
      <t>コウフ</t>
    </rPh>
    <rPh sb="23" eb="25">
      <t>ケッテイ</t>
    </rPh>
    <rPh sb="25" eb="28">
      <t>ツウチショ</t>
    </rPh>
    <rPh sb="29" eb="31">
      <t>キサイ</t>
    </rPh>
    <rPh sb="32" eb="34">
      <t>コウフ</t>
    </rPh>
    <rPh sb="34" eb="36">
      <t>ケッテイ</t>
    </rPh>
    <rPh sb="36" eb="37">
      <t>ガク</t>
    </rPh>
    <phoneticPr fontId="4"/>
  </si>
  <si>
    <t>　　　（例：３月１日～８月１３日までの利用の場合、８月は『１３日÷３１日＝０.４１９⇒０.４１』のため、『５.４１月』となる）。</t>
    <rPh sb="4" eb="5">
      <t>レイ</t>
    </rPh>
    <rPh sb="22" eb="24">
      <t>バアイ</t>
    </rPh>
    <rPh sb="57" eb="58">
      <t>ツキ</t>
    </rPh>
    <phoneticPr fontId="4"/>
  </si>
  <si>
    <t>注２　区分の適用は、月の初日の世話人配置、定員及び障害程度区分によるものとします。</t>
    <rPh sb="23" eb="24">
      <t>オヨ</t>
    </rPh>
    <phoneticPr fontId="4"/>
  </si>
  <si>
    <t>注１　入居者が月の途中で入退去した場合は日割計算を行い、小数点以下第２位まで算出します（小数点第３位以下を切り捨て）。</t>
    <rPh sb="0" eb="1">
      <t>チュウ</t>
    </rPh>
    <rPh sb="3" eb="6">
      <t>ニュウキョシャ</t>
    </rPh>
    <rPh sb="7" eb="8">
      <t>ツキ</t>
    </rPh>
    <rPh sb="9" eb="11">
      <t>トチュウ</t>
    </rPh>
    <rPh sb="12" eb="13">
      <t>ニュウ</t>
    </rPh>
    <rPh sb="13" eb="15">
      <t>タイキョ</t>
    </rPh>
    <rPh sb="17" eb="19">
      <t>バアイ</t>
    </rPh>
    <rPh sb="20" eb="22">
      <t>ヒワリ</t>
    </rPh>
    <rPh sb="22" eb="24">
      <t>ケイサン</t>
    </rPh>
    <rPh sb="25" eb="26">
      <t>オコナ</t>
    </rPh>
    <rPh sb="28" eb="31">
      <t>ショウスウテン</t>
    </rPh>
    <rPh sb="31" eb="33">
      <t>イカ</t>
    </rPh>
    <rPh sb="33" eb="34">
      <t>ダイ</t>
    </rPh>
    <rPh sb="35" eb="36">
      <t>グライ</t>
    </rPh>
    <rPh sb="38" eb="40">
      <t>サンシュツ</t>
    </rPh>
    <phoneticPr fontId="4"/>
  </si>
  <si>
    <r>
      <t>注３　「国加算等の計」の欄には、</t>
    </r>
    <r>
      <rPr>
        <u/>
        <sz val="11"/>
        <rFont val="ＭＳ Ｐゴシック"/>
        <family val="3"/>
        <charset val="128"/>
      </rPr>
      <t>「共同生活援助サービス費」、「入院時支援特別加算」、「長期入院時支援特別加算」、「帰宅時支援加算」、「長期帰宅時
　　　 支援加算」の額（単位単価×単価数）の合計を記入してください。</t>
    </r>
    <phoneticPr fontId="4"/>
  </si>
  <si>
    <t>（ア）補助
基準額
［円］</t>
    <rPh sb="3" eb="5">
      <t>ホジョ</t>
    </rPh>
    <rPh sb="6" eb="8">
      <t>キジュン</t>
    </rPh>
    <rPh sb="8" eb="9">
      <t>ガク</t>
    </rPh>
    <rPh sb="11" eb="12">
      <t>エン</t>
    </rPh>
    <phoneticPr fontId="4"/>
  </si>
  <si>
    <r>
      <rPr>
        <sz val="12"/>
        <rFont val="ＭＳ Ｐゴシック"/>
        <family val="3"/>
        <charset val="128"/>
      </rPr>
      <t>２「（イ）国加算等」の欄は、</t>
    </r>
    <r>
      <rPr>
        <u/>
        <sz val="12"/>
        <rFont val="ＭＳ Ｐゴシック"/>
        <family val="3"/>
        <charset val="128"/>
      </rPr>
      <t>「共同生活援助サービス費」、「入院時支援特別加算」、「長期入院時支援特別加算」、「帰宅時支援加算」及び「長期帰宅時支援加算」の額（単位単価×単位数）の合計を記入してください。</t>
    </r>
    <rPh sb="11" eb="12">
      <t>ラン</t>
    </rPh>
    <rPh sb="77" eb="78">
      <t>ガク</t>
    </rPh>
    <rPh sb="84" eb="86">
      <t>タンイ</t>
    </rPh>
    <rPh sb="86" eb="87">
      <t>スウ</t>
    </rPh>
    <rPh sb="92" eb="94">
      <t>キニュウ</t>
    </rPh>
    <phoneticPr fontId="4"/>
  </si>
  <si>
    <t>３「（ウ）補助基準額と国加算等額の差」の欄で、『国加算等額（イ）』が『補助基準額（ア）』を上回る場合は、「0」と記入してください（マイナスにはしないでください）。　［記入例のAホーム・ａ氏の5,6月を参照］</t>
    <rPh sb="20" eb="21">
      <t>ラン</t>
    </rPh>
    <rPh sb="24" eb="25">
      <t>クニ</t>
    </rPh>
    <rPh sb="25" eb="27">
      <t>カサン</t>
    </rPh>
    <rPh sb="27" eb="28">
      <t>トウ</t>
    </rPh>
    <rPh sb="28" eb="29">
      <t>ガク</t>
    </rPh>
    <rPh sb="45" eb="47">
      <t>ウワマワ</t>
    </rPh>
    <rPh sb="48" eb="50">
      <t>バアイ</t>
    </rPh>
    <rPh sb="56" eb="58">
      <t>キニュウ</t>
    </rPh>
    <rPh sb="83" eb="85">
      <t>キニュウ</t>
    </rPh>
    <rPh sb="85" eb="86">
      <t>レイ</t>
    </rPh>
    <rPh sb="93" eb="94">
      <t>シ</t>
    </rPh>
    <rPh sb="98" eb="99">
      <t>ガツ</t>
    </rPh>
    <rPh sb="100" eb="102">
      <t>サンショウ</t>
    </rPh>
    <phoneticPr fontId="4"/>
  </si>
  <si>
    <t>　　※入居者が月の途中で入退去した場合は日割計算を行い、小数点以下第２位まで算出します（小数点第３位以下を切り捨て）（例：3月1日～8月13日までの利用の場合、8月は『13日÷31日＝0.419⇒0.41』のため、『5.41月』となる）。</t>
    <rPh sb="3" eb="6">
      <t>ニュウキョシャ</t>
    </rPh>
    <rPh sb="7" eb="8">
      <t>ツキ</t>
    </rPh>
    <rPh sb="9" eb="11">
      <t>トチュウ</t>
    </rPh>
    <rPh sb="12" eb="13">
      <t>ニュウ</t>
    </rPh>
    <rPh sb="13" eb="15">
      <t>タイキョ</t>
    </rPh>
    <rPh sb="17" eb="19">
      <t>バアイ</t>
    </rPh>
    <rPh sb="20" eb="22">
      <t>ヒワリ</t>
    </rPh>
    <rPh sb="22" eb="24">
      <t>ケイサン</t>
    </rPh>
    <rPh sb="25" eb="26">
      <t>オコナ</t>
    </rPh>
    <rPh sb="28" eb="31">
      <t>ショウスウテン</t>
    </rPh>
    <rPh sb="31" eb="33">
      <t>イカ</t>
    </rPh>
    <rPh sb="33" eb="34">
      <t>ダイ</t>
    </rPh>
    <rPh sb="35" eb="36">
      <t>グライ</t>
    </rPh>
    <rPh sb="38" eb="40">
      <t>サンシュツ</t>
    </rPh>
    <rPh sb="53" eb="54">
      <t>キ</t>
    </rPh>
    <rPh sb="55" eb="56">
      <t>ス</t>
    </rPh>
    <phoneticPr fontId="4"/>
  </si>
  <si>
    <t>上段（イ）： 国加算等[円]</t>
    <rPh sb="0" eb="2">
      <t>ジョウダン</t>
    </rPh>
    <rPh sb="7" eb="8">
      <t>クニ</t>
    </rPh>
    <rPh sb="8" eb="10">
      <t>カサン</t>
    </rPh>
    <rPh sb="10" eb="11">
      <t>ナド</t>
    </rPh>
    <rPh sb="12" eb="13">
      <t>エン</t>
    </rPh>
    <phoneticPr fontId="4"/>
  </si>
  <si>
    <t>下段（ウ）： 補助基準額と国加算等額の差（ア-イ）［円］</t>
    <rPh sb="0" eb="2">
      <t>ゲダン</t>
    </rPh>
    <rPh sb="7" eb="9">
      <t>ホジョ</t>
    </rPh>
    <rPh sb="9" eb="11">
      <t>キジュン</t>
    </rPh>
    <rPh sb="11" eb="12">
      <t>ガク</t>
    </rPh>
    <rPh sb="13" eb="14">
      <t>クニ</t>
    </rPh>
    <rPh sb="14" eb="16">
      <t>カサン</t>
    </rPh>
    <rPh sb="16" eb="17">
      <t>トウ</t>
    </rPh>
    <rPh sb="17" eb="18">
      <t>ガク</t>
    </rPh>
    <rPh sb="19" eb="20">
      <t>サ</t>
    </rPh>
    <rPh sb="26" eb="27">
      <t>エン</t>
    </rPh>
    <phoneticPr fontId="4"/>
  </si>
  <si>
    <t>下段（ウ）： 月途中で入退去があった場合、在所していた日数を入力してください。</t>
    <rPh sb="0" eb="2">
      <t>ゲダン</t>
    </rPh>
    <rPh sb="7" eb="8">
      <t>ツキ</t>
    </rPh>
    <rPh sb="8" eb="10">
      <t>トチュウ</t>
    </rPh>
    <rPh sb="11" eb="14">
      <t>ニュウタイキョ</t>
    </rPh>
    <rPh sb="18" eb="20">
      <t>バアイ</t>
    </rPh>
    <rPh sb="21" eb="23">
      <t>ザイショ</t>
    </rPh>
    <rPh sb="27" eb="29">
      <t>ニッスウ</t>
    </rPh>
    <rPh sb="30" eb="32">
      <t>ニュウリョク</t>
    </rPh>
    <phoneticPr fontId="4"/>
  </si>
  <si>
    <t>科　　目</t>
    <rPh sb="0" eb="1">
      <t>カ</t>
    </rPh>
    <rPh sb="3" eb="4">
      <t>メ</t>
    </rPh>
    <phoneticPr fontId="4"/>
  </si>
  <si>
    <t>金　　額（円）</t>
    <rPh sb="0" eb="1">
      <t>キン</t>
    </rPh>
    <rPh sb="3" eb="4">
      <t>ガク</t>
    </rPh>
    <rPh sb="5" eb="6">
      <t>エン</t>
    </rPh>
    <phoneticPr fontId="4"/>
  </si>
  <si>
    <r>
      <t>■1つのグループホームが複数の市町村に補助金を申請する場合は、援護地となる市町村ごとの入居者数によって対象経費を按分して、</t>
    </r>
    <r>
      <rPr>
        <u/>
        <sz val="13"/>
        <rFont val="ＭＳ ゴシック"/>
        <family val="3"/>
        <charset val="128"/>
      </rPr>
      <t>白井市が援護する入居者分の金額を記入してください</t>
    </r>
    <r>
      <rPr>
        <sz val="13"/>
        <rFont val="ＭＳ ゴシック"/>
        <family val="3"/>
        <charset val="128"/>
      </rPr>
      <t>。
■同一法人に複数のグループホームがある場合などで、主たる事業所が一括して申請する場合は、</t>
    </r>
    <r>
      <rPr>
        <u/>
        <sz val="13"/>
        <rFont val="ＭＳ ゴシック"/>
        <family val="3"/>
        <charset val="128"/>
      </rPr>
      <t>白井市が援護する入居者がいないグループホームの経費は含めないでください。</t>
    </r>
    <rPh sb="61" eb="64">
      <t>シロイシ</t>
    </rPh>
    <rPh sb="65" eb="67">
      <t>エンゴ</t>
    </rPh>
    <rPh sb="69" eb="71">
      <t>ニュウキョ</t>
    </rPh>
    <rPh sb="71" eb="72">
      <t>シャ</t>
    </rPh>
    <rPh sb="72" eb="73">
      <t>ブン</t>
    </rPh>
    <phoneticPr fontId="4"/>
  </si>
  <si>
    <t>□所要額調書のＡ欄に転記してください。</t>
    <rPh sb="8" eb="9">
      <t>ラン</t>
    </rPh>
    <rPh sb="10" eb="12">
      <t>テンキ</t>
    </rPh>
    <phoneticPr fontId="4"/>
  </si>
  <si>
    <t>U</t>
    <phoneticPr fontId="4"/>
  </si>
  <si>
    <t>　④</t>
    <phoneticPr fontId="4"/>
  </si>
  <si>
    <t>【O＋P】</t>
    <phoneticPr fontId="4"/>
  </si>
  <si>
    <t>■歳入の合計額(Ｍ欄)と一致させる。
■歳入が超過してしまう場合は、経理区分間繰出金（Ｓ欄）に差額を計上。</t>
    <rPh sb="1" eb="3">
      <t>サイニュウ</t>
    </rPh>
    <rPh sb="4" eb="6">
      <t>ゴウケイ</t>
    </rPh>
    <rPh sb="6" eb="7">
      <t>ガク</t>
    </rPh>
    <rPh sb="9" eb="10">
      <t>ラン</t>
    </rPh>
    <rPh sb="12" eb="14">
      <t>イッチ</t>
    </rPh>
    <rPh sb="20" eb="22">
      <t>サイニュウ</t>
    </rPh>
    <rPh sb="23" eb="25">
      <t>チョウカ</t>
    </rPh>
    <rPh sb="30" eb="32">
      <t>バアイ</t>
    </rPh>
    <rPh sb="34" eb="36">
      <t>ケイリ</t>
    </rPh>
    <rPh sb="36" eb="38">
      <t>クブン</t>
    </rPh>
    <rPh sb="38" eb="39">
      <t>カン</t>
    </rPh>
    <rPh sb="39" eb="40">
      <t>クリ</t>
    </rPh>
    <rPh sb="40" eb="42">
      <t>シュッキン</t>
    </rPh>
    <rPh sb="44" eb="45">
      <t>ラン</t>
    </rPh>
    <rPh sb="47" eb="49">
      <t>サガク</t>
    </rPh>
    <rPh sb="50" eb="52">
      <t>ケイジョウ</t>
    </rPh>
    <phoneticPr fontId="4"/>
  </si>
  <si>
    <t>←</t>
    <phoneticPr fontId="4"/>
  </si>
  <si>
    <t>T</t>
    <phoneticPr fontId="4"/>
  </si>
  <si>
    <t>　⑦</t>
    <phoneticPr fontId="4"/>
  </si>
  <si>
    <t>■他事業等への会計間繰出金がある場合に記入。</t>
    <rPh sb="1" eb="2">
      <t>タ</t>
    </rPh>
    <rPh sb="2" eb="4">
      <t>ジギョウ</t>
    </rPh>
    <rPh sb="4" eb="5">
      <t>ナド</t>
    </rPh>
    <rPh sb="7" eb="9">
      <t>カイケイ</t>
    </rPh>
    <rPh sb="9" eb="10">
      <t>カン</t>
    </rPh>
    <rPh sb="10" eb="11">
      <t>クリ</t>
    </rPh>
    <rPh sb="11" eb="13">
      <t>シュッキン</t>
    </rPh>
    <rPh sb="12" eb="13">
      <t>キン</t>
    </rPh>
    <rPh sb="16" eb="18">
      <t>バアイ</t>
    </rPh>
    <rPh sb="19" eb="21">
      <t>キニュウ</t>
    </rPh>
    <phoneticPr fontId="4"/>
  </si>
  <si>
    <t>←</t>
    <phoneticPr fontId="4"/>
  </si>
  <si>
    <t>S</t>
    <phoneticPr fontId="4"/>
  </si>
  <si>
    <t>R</t>
    <phoneticPr fontId="4"/>
  </si>
  <si>
    <t>■当該住居の建設・修繕に要する費用があれば年間見込額を実際の科目ごとに記入。</t>
    <rPh sb="1" eb="3">
      <t>トウガイ</t>
    </rPh>
    <rPh sb="3" eb="5">
      <t>ジュウキョ</t>
    </rPh>
    <rPh sb="6" eb="8">
      <t>ケンセツ</t>
    </rPh>
    <rPh sb="9" eb="11">
      <t>シュウゼン</t>
    </rPh>
    <rPh sb="12" eb="13">
      <t>ヨウ</t>
    </rPh>
    <rPh sb="15" eb="17">
      <t>ヒヨウ</t>
    </rPh>
    <rPh sb="21" eb="23">
      <t>ネンカン</t>
    </rPh>
    <rPh sb="23" eb="25">
      <t>ミコミ</t>
    </rPh>
    <rPh sb="25" eb="26">
      <t>ガク</t>
    </rPh>
    <rPh sb="27" eb="29">
      <t>ジッサイ</t>
    </rPh>
    <rPh sb="30" eb="32">
      <t>カモク</t>
    </rPh>
    <rPh sb="35" eb="37">
      <t>キニュウ</t>
    </rPh>
    <phoneticPr fontId="4"/>
  </si>
  <si>
    <t>←</t>
    <phoneticPr fontId="4"/>
  </si>
  <si>
    <t>Q</t>
    <phoneticPr fontId="4"/>
  </si>
  <si>
    <r>
      <t>■家賃、光熱水費、共益費、管理費、食材料費その他名称、種別、理由のいかんを問わず、利用者の負担によってまかなわれる経費を記入。
■</t>
    </r>
    <r>
      <rPr>
        <u/>
        <sz val="12"/>
        <rFont val="ＭＳ ゴシック"/>
        <family val="3"/>
        <charset val="128"/>
      </rPr>
      <t>歳入の利用者負担額（Ｊ欄）の合計と一致させる</t>
    </r>
    <r>
      <rPr>
        <sz val="12"/>
        <rFont val="ＭＳ ゴシック"/>
        <family val="3"/>
        <charset val="128"/>
      </rPr>
      <t>。</t>
    </r>
    <rPh sb="1" eb="3">
      <t>ヤチン</t>
    </rPh>
    <rPh sb="4" eb="8">
      <t>コウネツスイヒ</t>
    </rPh>
    <rPh sb="9" eb="12">
      <t>キョウエキヒ</t>
    </rPh>
    <rPh sb="13" eb="16">
      <t>カンリヒ</t>
    </rPh>
    <rPh sb="17" eb="18">
      <t>ショク</t>
    </rPh>
    <rPh sb="18" eb="21">
      <t>ザイリョウヒ</t>
    </rPh>
    <rPh sb="23" eb="24">
      <t>タ</t>
    </rPh>
    <rPh sb="24" eb="26">
      <t>メイショウ</t>
    </rPh>
    <rPh sb="27" eb="29">
      <t>シュベツ</t>
    </rPh>
    <rPh sb="30" eb="32">
      <t>リユウ</t>
    </rPh>
    <rPh sb="37" eb="38">
      <t>ト</t>
    </rPh>
    <rPh sb="41" eb="44">
      <t>リヨウシャ</t>
    </rPh>
    <rPh sb="45" eb="47">
      <t>フタン</t>
    </rPh>
    <rPh sb="57" eb="59">
      <t>ケイヒ</t>
    </rPh>
    <rPh sb="60" eb="62">
      <t>キニュウ</t>
    </rPh>
    <rPh sb="65" eb="67">
      <t>サイニュウ</t>
    </rPh>
    <rPh sb="68" eb="71">
      <t>リヨウシャ</t>
    </rPh>
    <rPh sb="71" eb="73">
      <t>フタン</t>
    </rPh>
    <rPh sb="73" eb="74">
      <t>ガク</t>
    </rPh>
    <rPh sb="76" eb="77">
      <t>ラン</t>
    </rPh>
    <rPh sb="79" eb="81">
      <t>ゴウケイ</t>
    </rPh>
    <rPh sb="82" eb="84">
      <t>イッチ</t>
    </rPh>
    <phoneticPr fontId="4"/>
  </si>
  <si>
    <t>■運営費（事務費及び事業費を含む）の年間見込額を実際の科目ごとに記入。ただし、利用者の負担によってまかなわれる経費（Ｑ欄に該当するもの）を除く。</t>
    <rPh sb="1" eb="4">
      <t>ウンエイヒ</t>
    </rPh>
    <rPh sb="5" eb="7">
      <t>ジム</t>
    </rPh>
    <rPh sb="7" eb="8">
      <t>ヒ</t>
    </rPh>
    <rPh sb="8" eb="9">
      <t>オヨ</t>
    </rPh>
    <rPh sb="10" eb="13">
      <t>ジギョウヒ</t>
    </rPh>
    <rPh sb="14" eb="15">
      <t>フク</t>
    </rPh>
    <rPh sb="18" eb="20">
      <t>ネンカン</t>
    </rPh>
    <rPh sb="20" eb="22">
      <t>ミコミ</t>
    </rPh>
    <rPh sb="22" eb="23">
      <t>ガク</t>
    </rPh>
    <rPh sb="24" eb="26">
      <t>ジッサイ</t>
    </rPh>
    <rPh sb="27" eb="29">
      <t>カモク</t>
    </rPh>
    <rPh sb="32" eb="34">
      <t>キニュウ</t>
    </rPh>
    <rPh sb="39" eb="42">
      <t>リヨウシャ</t>
    </rPh>
    <rPh sb="43" eb="45">
      <t>フタン</t>
    </rPh>
    <rPh sb="55" eb="57">
      <t>ケイヒ</t>
    </rPh>
    <rPh sb="59" eb="60">
      <t>ラン</t>
    </rPh>
    <rPh sb="61" eb="63">
      <t>ガイトウ</t>
    </rPh>
    <rPh sb="69" eb="70">
      <t>ノゾ</t>
    </rPh>
    <phoneticPr fontId="4"/>
  </si>
  <si>
    <t>　③</t>
    <phoneticPr fontId="4"/>
  </si>
  <si>
    <t>■給料、手当、福利厚生費等の職員等人件費の年間見込額を実際の科目ごとに記入。</t>
    <rPh sb="1" eb="3">
      <t>キュウリョウ</t>
    </rPh>
    <rPh sb="4" eb="6">
      <t>テアテ</t>
    </rPh>
    <rPh sb="7" eb="9">
      <t>フクリ</t>
    </rPh>
    <rPh sb="9" eb="12">
      <t>コウセイヒ</t>
    </rPh>
    <rPh sb="12" eb="13">
      <t>ナド</t>
    </rPh>
    <rPh sb="14" eb="16">
      <t>ショクイン</t>
    </rPh>
    <rPh sb="16" eb="17">
      <t>ナド</t>
    </rPh>
    <rPh sb="17" eb="20">
      <t>ジンケンヒ</t>
    </rPh>
    <rPh sb="21" eb="23">
      <t>ネンカン</t>
    </rPh>
    <rPh sb="23" eb="25">
      <t>ミコミ</t>
    </rPh>
    <rPh sb="25" eb="26">
      <t>ガク</t>
    </rPh>
    <rPh sb="27" eb="29">
      <t>ジッサイ</t>
    </rPh>
    <rPh sb="30" eb="32">
      <t>カモク</t>
    </rPh>
    <rPh sb="35" eb="37">
      <t>キニュウ</t>
    </rPh>
    <phoneticPr fontId="4"/>
  </si>
  <si>
    <t>←</t>
    <phoneticPr fontId="4"/>
  </si>
  <si>
    <t>O</t>
    <phoneticPr fontId="4"/>
  </si>
  <si>
    <t>金　　額 （円）</t>
    <rPh sb="0" eb="1">
      <t>キン</t>
    </rPh>
    <rPh sb="3" eb="4">
      <t>ガク</t>
    </rPh>
    <rPh sb="6" eb="7">
      <t>エン</t>
    </rPh>
    <phoneticPr fontId="4"/>
  </si>
  <si>
    <t>　②</t>
    <phoneticPr fontId="4"/>
  </si>
  <si>
    <t>□所要額調書のＢ欄に転記してください。</t>
    <rPh sb="8" eb="9">
      <t>ラン</t>
    </rPh>
    <rPh sb="10" eb="12">
      <t>テンキ</t>
    </rPh>
    <phoneticPr fontId="4"/>
  </si>
  <si>
    <t>N</t>
    <phoneticPr fontId="4"/>
  </si>
  <si>
    <t>【G＋H＋K】</t>
    <phoneticPr fontId="4"/>
  </si>
  <si>
    <t>M</t>
    <phoneticPr fontId="4"/>
  </si>
  <si>
    <t>　⑥</t>
    <phoneticPr fontId="4"/>
  </si>
  <si>
    <t>K</t>
    <phoneticPr fontId="4"/>
  </si>
  <si>
    <r>
      <t>■家賃、光熱水費、共益費、管理費、食材料費その他名称、種別、理由のいかんを問わず、入居者の負担による収入の年間見込額を記入。
■家賃は、市の家賃補助金及び特定障害者特別給付費を差引かない金額を記入。
■</t>
    </r>
    <r>
      <rPr>
        <u/>
        <sz val="12"/>
        <rFont val="ＭＳ ゴシック"/>
        <family val="3"/>
        <charset val="128"/>
      </rPr>
      <t>歳出の運営費利用者負担分（Ｑ欄）の合計額と一致させる</t>
    </r>
    <r>
      <rPr>
        <sz val="12"/>
        <rFont val="ＭＳ ゴシック"/>
        <family val="3"/>
        <charset val="128"/>
      </rPr>
      <t>。</t>
    </r>
    <rPh sb="1" eb="3">
      <t>ヤチン</t>
    </rPh>
    <rPh sb="4" eb="8">
      <t>コウネツスイヒ</t>
    </rPh>
    <rPh sb="9" eb="12">
      <t>キョウエキヒ</t>
    </rPh>
    <rPh sb="13" eb="16">
      <t>カンリヒ</t>
    </rPh>
    <rPh sb="17" eb="18">
      <t>ショク</t>
    </rPh>
    <rPh sb="18" eb="21">
      <t>ザイリョウヒ</t>
    </rPh>
    <rPh sb="50" eb="52">
      <t>シュウニュウ</t>
    </rPh>
    <rPh sb="53" eb="55">
      <t>ネンカン</t>
    </rPh>
    <rPh sb="55" eb="57">
      <t>ミコミ</t>
    </rPh>
    <rPh sb="57" eb="58">
      <t>ガク</t>
    </rPh>
    <rPh sb="59" eb="61">
      <t>キニュウ</t>
    </rPh>
    <rPh sb="64" eb="66">
      <t>ヤチン</t>
    </rPh>
    <rPh sb="68" eb="69">
      <t>シ</t>
    </rPh>
    <rPh sb="70" eb="72">
      <t>ヤチン</t>
    </rPh>
    <rPh sb="72" eb="74">
      <t>ホジョ</t>
    </rPh>
    <rPh sb="74" eb="75">
      <t>キン</t>
    </rPh>
    <rPh sb="75" eb="76">
      <t>オヨ</t>
    </rPh>
    <rPh sb="88" eb="89">
      <t>サ</t>
    </rPh>
    <rPh sb="89" eb="90">
      <t>ヒ</t>
    </rPh>
    <rPh sb="93" eb="95">
      <t>キンガク</t>
    </rPh>
    <rPh sb="96" eb="98">
      <t>キニュウ</t>
    </rPh>
    <rPh sb="102" eb="103">
      <t>シュツ</t>
    </rPh>
    <rPh sb="104" eb="107">
      <t>ウンエイヒ</t>
    </rPh>
    <rPh sb="112" eb="113">
      <t>ブン</t>
    </rPh>
    <rPh sb="115" eb="116">
      <t>ラン</t>
    </rPh>
    <rPh sb="118" eb="120">
      <t>ゴウケイ</t>
    </rPh>
    <rPh sb="120" eb="121">
      <t>ガク</t>
    </rPh>
    <phoneticPr fontId="4"/>
  </si>
  <si>
    <t>J</t>
    <phoneticPr fontId="4"/>
  </si>
  <si>
    <t>■上記以外の加算の年間見込額を記入。
■特定障害者特別給付費は、利用者本人が支給対象であるため含めない。</t>
    <rPh sb="1" eb="3">
      <t>ジョウキ</t>
    </rPh>
    <rPh sb="3" eb="5">
      <t>イガイ</t>
    </rPh>
    <rPh sb="6" eb="8">
      <t>カサン</t>
    </rPh>
    <rPh sb="9" eb="11">
      <t>ネンカン</t>
    </rPh>
    <rPh sb="11" eb="13">
      <t>ミコミ</t>
    </rPh>
    <rPh sb="13" eb="14">
      <t>ガク</t>
    </rPh>
    <rPh sb="15" eb="17">
      <t>キニュウ</t>
    </rPh>
    <rPh sb="20" eb="22">
      <t>トクテイ</t>
    </rPh>
    <rPh sb="22" eb="25">
      <t>ショウガイシャ</t>
    </rPh>
    <rPh sb="25" eb="27">
      <t>トクベツ</t>
    </rPh>
    <rPh sb="27" eb="29">
      <t>キュウフ</t>
    </rPh>
    <rPh sb="29" eb="30">
      <t>ヒ</t>
    </rPh>
    <rPh sb="32" eb="34">
      <t>リヨウ</t>
    </rPh>
    <rPh sb="34" eb="35">
      <t>シャ</t>
    </rPh>
    <rPh sb="35" eb="37">
      <t>ホンニン</t>
    </rPh>
    <rPh sb="38" eb="40">
      <t>シキュウ</t>
    </rPh>
    <rPh sb="40" eb="42">
      <t>タイショウ</t>
    </rPh>
    <rPh sb="47" eb="48">
      <t>フク</t>
    </rPh>
    <phoneticPr fontId="4"/>
  </si>
  <si>
    <t>I</t>
    <phoneticPr fontId="4"/>
  </si>
  <si>
    <t>■内訳計算表の（エ欄）から転記（共同生活援助サービス費、入院時支援特別加算、長期入院時支援特別加算、帰宅時支援加算及び長期帰宅時支援加算の年間見込額）。</t>
    <rPh sb="1" eb="3">
      <t>ウチワケ</t>
    </rPh>
    <rPh sb="3" eb="5">
      <t>ケイサン</t>
    </rPh>
    <rPh sb="5" eb="6">
      <t>ヒョウ</t>
    </rPh>
    <rPh sb="9" eb="10">
      <t>ラン</t>
    </rPh>
    <rPh sb="13" eb="15">
      <t>テンキ</t>
    </rPh>
    <rPh sb="69" eb="71">
      <t>ネンカン</t>
    </rPh>
    <rPh sb="71" eb="73">
      <t>ミコ</t>
    </rPh>
    <phoneticPr fontId="4"/>
  </si>
  <si>
    <t>H</t>
    <phoneticPr fontId="4"/>
  </si>
  <si>
    <t xml:space="preserve">　①
</t>
    <phoneticPr fontId="4"/>
  </si>
  <si>
    <t>■開設支援費補助金等、千葉県からの補助金があれば年間見込額を記入。
■市の家賃補助金は、利用者本人が支給対象であるため含めない。</t>
    <rPh sb="8" eb="9">
      <t>キン</t>
    </rPh>
    <rPh sb="9" eb="10">
      <t>ナド</t>
    </rPh>
    <rPh sb="11" eb="13">
      <t>チバ</t>
    </rPh>
    <rPh sb="24" eb="26">
      <t>ネンカン</t>
    </rPh>
    <rPh sb="26" eb="28">
      <t>ミコミ</t>
    </rPh>
    <rPh sb="28" eb="29">
      <t>ガク</t>
    </rPh>
    <rPh sb="30" eb="32">
      <t>キニュウ</t>
    </rPh>
    <rPh sb="35" eb="36">
      <t>シ</t>
    </rPh>
    <rPh sb="37" eb="39">
      <t>ヤチン</t>
    </rPh>
    <rPh sb="39" eb="41">
      <t>ホジョ</t>
    </rPh>
    <rPh sb="41" eb="42">
      <t>キン</t>
    </rPh>
    <rPh sb="50" eb="52">
      <t>シキュウ</t>
    </rPh>
    <rPh sb="59" eb="60">
      <t>フク</t>
    </rPh>
    <phoneticPr fontId="4"/>
  </si>
  <si>
    <t>　⑤</t>
    <phoneticPr fontId="4"/>
  </si>
  <si>
    <t>■歳出のＵ欄から歳入のＮ欄を引いた額（最低額0円）と、所要額調書のＤ欄の額を比べて、少ない方を記入（所要額調書Ｅ欄と一致）。</t>
    <rPh sb="1" eb="3">
      <t>サイシュツ</t>
    </rPh>
    <rPh sb="5" eb="6">
      <t>ラン</t>
    </rPh>
    <rPh sb="8" eb="10">
      <t>サイニュウ</t>
    </rPh>
    <rPh sb="12" eb="13">
      <t>ラン</t>
    </rPh>
    <rPh sb="14" eb="15">
      <t>ヒ</t>
    </rPh>
    <rPh sb="17" eb="18">
      <t>ガク</t>
    </rPh>
    <rPh sb="19" eb="21">
      <t>サイテイ</t>
    </rPh>
    <rPh sb="21" eb="22">
      <t>ガク</t>
    </rPh>
    <rPh sb="23" eb="24">
      <t>エン</t>
    </rPh>
    <rPh sb="27" eb="29">
      <t>ショヨウ</t>
    </rPh>
    <rPh sb="29" eb="30">
      <t>ガク</t>
    </rPh>
    <rPh sb="30" eb="32">
      <t>チョウショ</t>
    </rPh>
    <rPh sb="34" eb="35">
      <t>ラン</t>
    </rPh>
    <rPh sb="36" eb="37">
      <t>ガク</t>
    </rPh>
    <rPh sb="38" eb="39">
      <t>クラ</t>
    </rPh>
    <rPh sb="42" eb="43">
      <t>スク</t>
    </rPh>
    <rPh sb="45" eb="46">
      <t>ホウ</t>
    </rPh>
    <rPh sb="47" eb="49">
      <t>キニュウ</t>
    </rPh>
    <rPh sb="50" eb="52">
      <t>ショヨウ</t>
    </rPh>
    <rPh sb="52" eb="53">
      <t>ガク</t>
    </rPh>
    <rPh sb="53" eb="55">
      <t>チョウショ</t>
    </rPh>
    <rPh sb="56" eb="57">
      <t>ラン</t>
    </rPh>
    <rPh sb="58" eb="60">
      <t>イッチ</t>
    </rPh>
    <phoneticPr fontId="4"/>
  </si>
  <si>
    <t>F</t>
    <phoneticPr fontId="4"/>
  </si>
  <si>
    <t>※人員配置加算、定員及び障害支援区分は、月の初日によるものとします。</t>
    <rPh sb="1" eb="3">
      <t>ジンイン</t>
    </rPh>
    <rPh sb="3" eb="5">
      <t>ハイチ</t>
    </rPh>
    <rPh sb="5" eb="7">
      <t>カサン</t>
    </rPh>
    <phoneticPr fontId="4"/>
  </si>
  <si>
    <t>白井市障害福祉課 給付係　 中村</t>
    <rPh sb="0" eb="2">
      <t>シロイ</t>
    </rPh>
    <rPh sb="2" eb="3">
      <t>シ</t>
    </rPh>
    <rPh sb="3" eb="5">
      <t>ショウガイ</t>
    </rPh>
    <rPh sb="5" eb="8">
      <t>フクシカ</t>
    </rPh>
    <rPh sb="11" eb="12">
      <t>ガカリ</t>
    </rPh>
    <rPh sb="14" eb="16">
      <t>ナカムラ</t>
    </rPh>
    <phoneticPr fontId="4"/>
  </si>
  <si>
    <t>人員配置加算</t>
    <rPh sb="0" eb="2">
      <t>ジンイン</t>
    </rPh>
    <rPh sb="2" eb="4">
      <t>ハイチ</t>
    </rPh>
    <rPh sb="4" eb="6">
      <t>カサン</t>
    </rPh>
    <phoneticPr fontId="6"/>
  </si>
  <si>
    <t>人員配置加算：人員配置加算をタブから選択してください。 12・30・1（なし）から選択できます（：1は自動で表示されます）。</t>
    <rPh sb="0" eb="2">
      <t>ジンイン</t>
    </rPh>
    <rPh sb="2" eb="4">
      <t>ハイチ</t>
    </rPh>
    <rPh sb="4" eb="6">
      <t>カサン</t>
    </rPh>
    <rPh sb="7" eb="9">
      <t>ジンイン</t>
    </rPh>
    <rPh sb="9" eb="11">
      <t>ハイチ</t>
    </rPh>
    <rPh sb="11" eb="13">
      <t>カサン</t>
    </rPh>
    <rPh sb="18" eb="20">
      <t>センタク</t>
    </rPh>
    <rPh sb="41" eb="43">
      <t>センタク</t>
    </rPh>
    <rPh sb="51" eb="53">
      <t>ジドウ</t>
    </rPh>
    <rPh sb="54" eb="56">
      <t>ヒョウジ</t>
    </rPh>
    <phoneticPr fontId="4"/>
  </si>
  <si>
    <t>人員配置加算</t>
    <rPh sb="0" eb="2">
      <t>ジンイン</t>
    </rPh>
    <rPh sb="2" eb="4">
      <t>ハイチ</t>
    </rPh>
    <rPh sb="4" eb="6">
      <t>カサン</t>
    </rPh>
    <phoneticPr fontId="4"/>
  </si>
  <si>
    <t>(1)人員配置加算【　　：　　】</t>
    <rPh sb="3" eb="5">
      <t>ジンイン</t>
    </rPh>
    <rPh sb="5" eb="7">
      <t>ハイチ</t>
    </rPh>
    <rPh sb="7" eb="9">
      <t>カサン</t>
    </rPh>
    <phoneticPr fontId="4"/>
  </si>
  <si>
    <t>※人員配置加算、定員及び障害支援区分は、月の初日によるものとします。</t>
    <rPh sb="1" eb="3">
      <t>ジンイン</t>
    </rPh>
    <rPh sb="3" eb="5">
      <t>ハイチ</t>
    </rPh>
    <rPh sb="5" eb="7">
      <t>カサン</t>
    </rPh>
    <rPh sb="10" eb="11">
      <t>オヨ</t>
    </rPh>
    <rPh sb="14" eb="16">
      <t>シエン</t>
    </rPh>
    <phoneticPr fontId="4"/>
  </si>
  <si>
    <t>12月（見込）</t>
    <rPh sb="2" eb="3">
      <t>ガツ</t>
    </rPh>
    <phoneticPr fontId="4"/>
  </si>
  <si>
    <t>1月（見込）</t>
    <rPh sb="1" eb="2">
      <t>ガツ</t>
    </rPh>
    <phoneticPr fontId="4"/>
  </si>
  <si>
    <t>2月（見込）</t>
    <phoneticPr fontId="4"/>
  </si>
  <si>
    <t>3月（見込）</t>
    <phoneticPr fontId="4"/>
  </si>
  <si>
    <t>家賃</t>
    <rPh sb="0" eb="2">
      <t>ヤチン</t>
    </rPh>
    <phoneticPr fontId="4"/>
  </si>
  <si>
    <t>水光熱費</t>
    <rPh sb="0" eb="4">
      <t>スイコウネツヒ</t>
    </rPh>
    <phoneticPr fontId="4"/>
  </si>
  <si>
    <t>食費</t>
    <rPh sb="0" eb="2">
      <t>ショクヒ</t>
    </rPh>
    <phoneticPr fontId="4"/>
  </si>
  <si>
    <t>共益費</t>
    <rPh sb="0" eb="3">
      <t>キョウエキヒ</t>
    </rPh>
    <phoneticPr fontId="4"/>
  </si>
  <si>
    <t>利用者等外給食費</t>
    <rPh sb="0" eb="3">
      <t>リヨウシャ</t>
    </rPh>
    <rPh sb="3" eb="5">
      <t>トウガイ</t>
    </rPh>
    <rPh sb="5" eb="8">
      <t>キュウショクヒ</t>
    </rPh>
    <phoneticPr fontId="4"/>
  </si>
  <si>
    <t>社宅家賃収入</t>
    <rPh sb="0" eb="2">
      <t>シャタク</t>
    </rPh>
    <rPh sb="2" eb="4">
      <t>ヤチン</t>
    </rPh>
    <rPh sb="4" eb="6">
      <t>シュウニュウ</t>
    </rPh>
    <phoneticPr fontId="4"/>
  </si>
  <si>
    <t>修繕費</t>
    <rPh sb="0" eb="3">
      <t>シュウゼンヒ</t>
    </rPh>
    <phoneticPr fontId="4"/>
  </si>
  <si>
    <t>法人名　　　　</t>
    <rPh sb="0" eb="2">
      <t>ホウジン</t>
    </rPh>
    <rPh sb="2" eb="3">
      <t>メイ</t>
    </rPh>
    <phoneticPr fontId="4"/>
  </si>
  <si>
    <t>代表者名　　　</t>
    <rPh sb="0" eb="3">
      <t>ダイヒョウシャ</t>
    </rPh>
    <rPh sb="3" eb="4">
      <t>メイ</t>
    </rPh>
    <phoneticPr fontId="4"/>
  </si>
  <si>
    <t>経理区分間繰入金</t>
    <rPh sb="0" eb="4">
      <t>ケイリクブン</t>
    </rPh>
    <rPh sb="4" eb="5">
      <t>カン</t>
    </rPh>
    <rPh sb="5" eb="8">
      <t>クリイレキン</t>
    </rPh>
    <phoneticPr fontId="4"/>
  </si>
  <si>
    <t>職員給与</t>
    <phoneticPr fontId="4"/>
  </si>
  <si>
    <t>法定福利費</t>
    <phoneticPr fontId="4"/>
  </si>
  <si>
    <t>消耗器具備品費</t>
    <phoneticPr fontId="4"/>
  </si>
  <si>
    <t>保険料</t>
    <phoneticPr fontId="4"/>
  </si>
  <si>
    <t>福利厚生費</t>
    <phoneticPr fontId="4"/>
  </si>
  <si>
    <t>事務消耗品費</t>
    <phoneticPr fontId="4"/>
  </si>
  <si>
    <t>通信費</t>
    <phoneticPr fontId="4"/>
  </si>
  <si>
    <t>手数料</t>
    <phoneticPr fontId="4"/>
  </si>
  <si>
    <t>その他雑費</t>
    <phoneticPr fontId="4"/>
  </si>
  <si>
    <t>上段（イ）： 「共同生活援助サービス費」、「入院時支援特別加算」、「長期入院時支援特別加算」、「帰宅時支援加算」、「長期帰宅時支援加算」及び「人員配置体制加算」の合計を入力してください。</t>
    <rPh sb="0" eb="2">
      <t>ジョウダン</t>
    </rPh>
    <rPh sb="8" eb="10">
      <t>キョウドウ</t>
    </rPh>
    <rPh sb="10" eb="12">
      <t>セイカツ</t>
    </rPh>
    <rPh sb="12" eb="14">
      <t>エンジョ</t>
    </rPh>
    <rPh sb="18" eb="19">
      <t>ヒ</t>
    </rPh>
    <rPh sb="22" eb="24">
      <t>ニュウイン</t>
    </rPh>
    <rPh sb="24" eb="25">
      <t>ジ</t>
    </rPh>
    <rPh sb="25" eb="27">
      <t>シエン</t>
    </rPh>
    <rPh sb="27" eb="29">
      <t>トクベツ</t>
    </rPh>
    <rPh sb="29" eb="31">
      <t>カサン</t>
    </rPh>
    <rPh sb="34" eb="36">
      <t>チョウキ</t>
    </rPh>
    <rPh sb="36" eb="38">
      <t>ニュウイン</t>
    </rPh>
    <rPh sb="38" eb="39">
      <t>ジ</t>
    </rPh>
    <rPh sb="39" eb="41">
      <t>シエン</t>
    </rPh>
    <rPh sb="41" eb="43">
      <t>トクベツ</t>
    </rPh>
    <rPh sb="43" eb="45">
      <t>カサン</t>
    </rPh>
    <rPh sb="48" eb="51">
      <t>キタクジ</t>
    </rPh>
    <rPh sb="51" eb="53">
      <t>シエン</t>
    </rPh>
    <rPh sb="53" eb="55">
      <t>カサン</t>
    </rPh>
    <rPh sb="58" eb="60">
      <t>チョウキ</t>
    </rPh>
    <rPh sb="60" eb="63">
      <t>キタクジ</t>
    </rPh>
    <rPh sb="63" eb="65">
      <t>シエン</t>
    </rPh>
    <rPh sb="65" eb="67">
      <t>カサン</t>
    </rPh>
    <rPh sb="68" eb="69">
      <t>オヨ</t>
    </rPh>
    <rPh sb="71" eb="73">
      <t>ジンイン</t>
    </rPh>
    <rPh sb="73" eb="75">
      <t>ハイチ</t>
    </rPh>
    <rPh sb="75" eb="77">
      <t>タイセイ</t>
    </rPh>
    <rPh sb="77" eb="79">
      <t>カサン</t>
    </rPh>
    <rPh sb="81" eb="83">
      <t>ゴウケイ</t>
    </rPh>
    <rPh sb="84" eb="86">
      <t>ニュウリョク</t>
    </rPh>
    <phoneticPr fontId="4"/>
  </si>
  <si>
    <t>上段（イ）：「共同生活援助サービス費」、「入院時支援特別加算」、「長期入院時支援特別加算」、「帰宅時支援加算」、「長期帰宅時支援加算」及び「人員配置体制加算」の合計を入力してください。　※単位数単価はかけないでください。</t>
    <rPh sb="67" eb="68">
      <t>オヨ</t>
    </rPh>
    <rPh sb="70" eb="72">
      <t>ジンイン</t>
    </rPh>
    <rPh sb="72" eb="74">
      <t>ハイチ</t>
    </rPh>
    <rPh sb="74" eb="76">
      <t>タイセイ</t>
    </rPh>
    <rPh sb="76" eb="78">
      <t>カサン</t>
    </rPh>
    <phoneticPr fontId="4"/>
  </si>
  <si>
    <t>令和７年度　歳入歳出予算書抄本（白井市該当分）　【記入例】</t>
    <rPh sb="0" eb="2">
      <t>レイワ</t>
    </rPh>
    <rPh sb="3" eb="5">
      <t>ネンド</t>
    </rPh>
    <rPh sb="5" eb="7">
      <t>ヘイネンド</t>
    </rPh>
    <rPh sb="6" eb="8">
      <t>サイニュウ</t>
    </rPh>
    <rPh sb="8" eb="10">
      <t>サイシュツ</t>
    </rPh>
    <rPh sb="10" eb="12">
      <t>ヨサン</t>
    </rPh>
    <rPh sb="12" eb="13">
      <t>ショ</t>
    </rPh>
    <rPh sb="13" eb="15">
      <t>ショウホン</t>
    </rPh>
    <phoneticPr fontId="4"/>
  </si>
  <si>
    <t>令和　年度白井市障害者グループホーム運営費補助金所要額調書</t>
    <rPh sb="0" eb="2">
      <t>レイワ</t>
    </rPh>
    <rPh sb="3" eb="5">
      <t>ネンド</t>
    </rPh>
    <rPh sb="5" eb="7">
      <t>シロイ</t>
    </rPh>
    <rPh sb="7" eb="8">
      <t>シ</t>
    </rPh>
    <rPh sb="8" eb="11">
      <t>ショウガイシャ</t>
    </rPh>
    <rPh sb="18" eb="21">
      <t>ウンエイヒ</t>
    </rPh>
    <rPh sb="21" eb="24">
      <t>ホジョキン</t>
    </rPh>
    <rPh sb="24" eb="26">
      <t>ショヨウ</t>
    </rPh>
    <rPh sb="26" eb="27">
      <t>ガク</t>
    </rPh>
    <rPh sb="27" eb="29">
      <t>チョウショ</t>
    </rPh>
    <phoneticPr fontId="4"/>
  </si>
  <si>
    <t>令和　年度　白井市グループホーム運営費補助金　精算書内訳計算表（入力用）</t>
    <rPh sb="0" eb="2">
      <t>レイワ</t>
    </rPh>
    <rPh sb="3" eb="5">
      <t>ネンド</t>
    </rPh>
    <rPh sb="6" eb="9">
      <t>シロイシ</t>
    </rPh>
    <rPh sb="16" eb="19">
      <t>ウンエイヒ</t>
    </rPh>
    <rPh sb="19" eb="22">
      <t>ホジョキン</t>
    </rPh>
    <rPh sb="23" eb="25">
      <t>セイサン</t>
    </rPh>
    <rPh sb="25" eb="26">
      <t>ショ</t>
    </rPh>
    <rPh sb="26" eb="28">
      <t>ウチワケ</t>
    </rPh>
    <rPh sb="28" eb="30">
      <t>ケイサン</t>
    </rPh>
    <rPh sb="30" eb="31">
      <t>ヒョウ</t>
    </rPh>
    <rPh sb="32" eb="35">
      <t>ニュウリョクヨウ</t>
    </rPh>
    <phoneticPr fontId="4"/>
  </si>
  <si>
    <t>令和　年度　白井市グループホーム運営費補助金　精算書内訳計算表</t>
    <rPh sb="0" eb="2">
      <t>レイワ</t>
    </rPh>
    <rPh sb="3" eb="5">
      <t>ネンド</t>
    </rPh>
    <rPh sb="6" eb="9">
      <t>シロイシ</t>
    </rPh>
    <rPh sb="16" eb="19">
      <t>ウンエイヒ</t>
    </rPh>
    <rPh sb="19" eb="22">
      <t>ホジョキン</t>
    </rPh>
    <rPh sb="23" eb="25">
      <t>セイサン</t>
    </rPh>
    <rPh sb="25" eb="26">
      <t>ショ</t>
    </rPh>
    <rPh sb="26" eb="28">
      <t>ウチワケ</t>
    </rPh>
    <rPh sb="28" eb="30">
      <t>ケイサン</t>
    </rPh>
    <rPh sb="30" eb="31">
      <t>ヒョウ</t>
    </rPh>
    <phoneticPr fontId="4"/>
  </si>
  <si>
    <t>令和　年度　歳入歳出決算（見込）書抄本　（白井市該当分）【見込額調査】</t>
    <rPh sb="0" eb="2">
      <t>レイワ</t>
    </rPh>
    <rPh sb="3" eb="5">
      <t>ネンド</t>
    </rPh>
    <rPh sb="6" eb="8">
      <t>サイニュウ</t>
    </rPh>
    <rPh sb="8" eb="10">
      <t>サイシュツ</t>
    </rPh>
    <rPh sb="10" eb="12">
      <t>ケッサン</t>
    </rPh>
    <rPh sb="13" eb="15">
      <t>ミコミ</t>
    </rPh>
    <rPh sb="16" eb="17">
      <t>ショ</t>
    </rPh>
    <rPh sb="17" eb="19">
      <t>ショウホン</t>
    </rPh>
    <rPh sb="21" eb="23">
      <t>シロイ</t>
    </rPh>
    <rPh sb="23" eb="24">
      <t>シ</t>
    </rPh>
    <rPh sb="24" eb="26">
      <t>ガイトウ</t>
    </rPh>
    <rPh sb="26" eb="27">
      <t>ブン</t>
    </rPh>
    <rPh sb="29" eb="31">
      <t>ミコミ</t>
    </rPh>
    <rPh sb="31" eb="32">
      <t>ガク</t>
    </rPh>
    <rPh sb="32" eb="34">
      <t>チョウサ</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</si>
</sst>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quot;:1&quot;"/>
    <numFmt numFmtId="177" formatCode="0_);[Red]\(0\)"/>
    <numFmt numFmtId="178" formatCode="0.00_);[Red]\(0.00\)"/>
    <numFmt numFmtId="179" formatCode="##&quot;日&quot;"/>
    <numFmt numFmtId="180" formatCode="0_ "/>
  </numFmts>
  <fonts count="26"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2"/>
      <name val="ＭＳ Ｐゴシック"/>
      <family val="3"/>
      <charset val="128"/>
      <scheme val="minor"/>
    </font>
    <font>
      <sz val="6"/>
      <name val="ＭＳ Ｐゴシック"/>
      <family val="3"/>
      <charset val="128"/>
      <scheme val="minor"/>
    </font>
    <font>
      <sz val="12"/>
      <name val="ＭＳ Ｐゴシック"/>
      <family val="3"/>
      <charset val="128"/>
    </font>
    <font>
      <b/>
      <sz val="12"/>
      <name val="ＭＳ Ｐゴシック"/>
      <family val="3"/>
      <charset val="128"/>
    </font>
    <font>
      <u/>
      <sz val="11"/>
      <name val="ＭＳ Ｐゴシック"/>
      <family val="3"/>
      <charset val="128"/>
    </font>
    <font>
      <sz val="14"/>
      <name val="ＭＳ Ｐゴシック"/>
      <family val="3"/>
      <charset val="128"/>
    </font>
    <font>
      <sz val="11"/>
      <name val="ＭＳ Ｐ明朝"/>
      <family val="1"/>
      <charset val="128"/>
    </font>
    <font>
      <sz val="9"/>
      <name val="ＭＳ Ｐ明朝"/>
      <family val="1"/>
      <charset val="128"/>
    </font>
    <font>
      <sz val="10"/>
      <name val="ＭＳ ゴシック"/>
      <family val="3"/>
      <charset val="128"/>
    </font>
    <font>
      <sz val="12"/>
      <name val="ＭＳ ゴシック"/>
      <family val="3"/>
      <charset val="128"/>
    </font>
    <font>
      <sz val="16"/>
      <name val="ＭＳ Ｐゴシック"/>
      <family val="3"/>
      <charset val="128"/>
    </font>
    <font>
      <u/>
      <sz val="12"/>
      <name val="ＭＳ ゴシック"/>
      <family val="3"/>
      <charset val="128"/>
    </font>
    <font>
      <b/>
      <sz val="12"/>
      <name val="ＭＳ ゴシック"/>
      <family val="3"/>
      <charset val="128"/>
    </font>
    <font>
      <sz val="13"/>
      <name val="ＭＳ ゴシック"/>
      <family val="3"/>
      <charset val="128"/>
    </font>
    <font>
      <sz val="18"/>
      <name val="ＭＳ Ｐゴシック"/>
      <family val="3"/>
      <charset val="128"/>
      <scheme val="minor"/>
    </font>
    <font>
      <sz val="10"/>
      <name val="ＭＳ Ｐゴシック"/>
      <family val="3"/>
      <charset val="128"/>
      <scheme val="minor"/>
    </font>
    <font>
      <u/>
      <sz val="12"/>
      <name val="ＭＳ Ｐゴシック"/>
      <family val="3"/>
      <charset val="128"/>
    </font>
    <font>
      <u/>
      <sz val="13"/>
      <name val="ＭＳ ゴシック"/>
      <family val="3"/>
      <charset val="128"/>
    </font>
    <font>
      <b/>
      <sz val="14"/>
      <name val="ＭＳ ゴシック"/>
      <family val="3"/>
      <charset val="128"/>
    </font>
    <font>
      <sz val="11"/>
      <color rgb="FFFF0000"/>
      <name val="ＭＳ Ｐ明朝"/>
      <family val="1"/>
      <charset val="128"/>
    </font>
    <font>
      <sz val="12"/>
      <name val="ＭＳ Ｐゴシック"/>
      <family val="2"/>
      <charset val="128"/>
      <scheme val="minor"/>
    </font>
  </fonts>
  <fills count="10">
    <fill>
      <patternFill patternType="none"/>
    </fill>
    <fill>
      <patternFill patternType="gray125"/>
    </fill>
    <fill>
      <patternFill patternType="solid">
        <fgColor rgb="FFFFFF00"/>
        <bgColor indexed="64"/>
      </patternFill>
    </fill>
    <fill>
      <patternFill patternType="solid">
        <fgColor theme="6" tint="0.59999389629810485"/>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0" tint="-0.34998626667073579"/>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rgb="FFFFFF99"/>
        <bgColor indexed="64"/>
      </patternFill>
    </fill>
  </fills>
  <borders count="122">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dotted">
        <color indexed="64"/>
      </top>
      <bottom style="medium">
        <color indexed="64"/>
      </bottom>
      <diagonal/>
    </border>
    <border>
      <left/>
      <right/>
      <top/>
      <bottom style="thin">
        <color indexed="64"/>
      </bottom>
      <diagonal/>
    </border>
    <border>
      <left style="thin">
        <color indexed="64"/>
      </left>
      <right style="thin">
        <color indexed="64"/>
      </right>
      <top style="thin">
        <color indexed="64"/>
      </top>
      <bottom/>
      <diagonal/>
    </border>
    <border>
      <left style="double">
        <color indexed="64"/>
      </left>
      <right style="double">
        <color indexed="64"/>
      </right>
      <top style="double">
        <color indexed="64"/>
      </top>
      <bottom style="double">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style="thin">
        <color indexed="64"/>
      </right>
      <top/>
      <bottom style="thin">
        <color indexed="64"/>
      </bottom>
      <diagonal/>
    </border>
    <border>
      <left/>
      <right/>
      <top style="dotted">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dotted">
        <color indexed="64"/>
      </bottom>
      <diagonal/>
    </border>
    <border>
      <left style="medium">
        <color indexed="64"/>
      </left>
      <right style="thin">
        <color indexed="64"/>
      </right>
      <top style="thin">
        <color indexed="64"/>
      </top>
      <bottom style="thin">
        <color indexed="64"/>
      </bottom>
      <diagonal/>
    </border>
    <border>
      <left/>
      <right style="medium">
        <color indexed="64"/>
      </right>
      <top style="dotted">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dotted">
        <color indexed="64"/>
      </top>
      <bottom style="thin">
        <color indexed="64"/>
      </bottom>
      <diagonal/>
    </border>
    <border>
      <left style="thin">
        <color indexed="64"/>
      </left>
      <right style="medium">
        <color indexed="64"/>
      </right>
      <top style="dotted">
        <color indexed="64"/>
      </top>
      <bottom style="medium">
        <color indexed="64"/>
      </bottom>
      <diagonal/>
    </border>
    <border>
      <left style="thin">
        <color indexed="64"/>
      </left>
      <right style="thin">
        <color indexed="64"/>
      </right>
      <top style="medium">
        <color indexed="64"/>
      </top>
      <bottom style="dotted">
        <color indexed="64"/>
      </bottom>
      <diagonal/>
    </border>
    <border>
      <left style="thin">
        <color indexed="64"/>
      </left>
      <right style="thin">
        <color indexed="64"/>
      </right>
      <top style="medium">
        <color indexed="64"/>
      </top>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style="thin">
        <color indexed="64"/>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medium">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right style="medium">
        <color indexed="64"/>
      </right>
      <top style="hair">
        <color indexed="64"/>
      </top>
      <bottom style="hair">
        <color indexed="64"/>
      </bottom>
      <diagonal/>
    </border>
    <border>
      <left style="medium">
        <color indexed="64"/>
      </left>
      <right style="thin">
        <color indexed="64"/>
      </right>
      <top style="hair">
        <color indexed="64"/>
      </top>
      <bottom/>
      <diagonal/>
    </border>
    <border>
      <left style="medium">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bottom/>
      <diagonal/>
    </border>
    <border>
      <left style="hair">
        <color indexed="64"/>
      </left>
      <right style="thin">
        <color indexed="64"/>
      </right>
      <top/>
      <bottom/>
      <diagonal/>
    </border>
    <border>
      <left style="thin">
        <color indexed="64"/>
      </left>
      <right style="medium">
        <color indexed="64"/>
      </right>
      <top style="hair">
        <color indexed="64"/>
      </top>
      <bottom style="hair">
        <color indexed="64"/>
      </bottom>
      <diagonal/>
    </border>
    <border>
      <left style="thin">
        <color indexed="64"/>
      </left>
      <right/>
      <top style="hair">
        <color indexed="64"/>
      </top>
      <bottom/>
      <diagonal/>
    </border>
    <border>
      <left style="mediumDashed">
        <color indexed="64"/>
      </left>
      <right style="hair">
        <color indexed="64"/>
      </right>
      <top style="mediumDashed">
        <color indexed="64"/>
      </top>
      <bottom/>
      <diagonal/>
    </border>
    <border>
      <left style="hair">
        <color indexed="64"/>
      </left>
      <right style="mediumDashed">
        <color indexed="64"/>
      </right>
      <top style="mediumDashed">
        <color indexed="64"/>
      </top>
      <bottom/>
      <diagonal/>
    </border>
    <border>
      <left/>
      <right style="medium">
        <color indexed="64"/>
      </right>
      <top style="hair">
        <color indexed="64"/>
      </top>
      <bottom/>
      <diagonal/>
    </border>
    <border>
      <left style="medium">
        <color indexed="64"/>
      </left>
      <right style="thin">
        <color indexed="64"/>
      </right>
      <top/>
      <bottom/>
      <diagonal/>
    </border>
    <border>
      <left style="thin">
        <color indexed="64"/>
      </left>
      <right/>
      <top/>
      <bottom/>
      <diagonal/>
    </border>
    <border>
      <left style="mediumDashed">
        <color indexed="64"/>
      </left>
      <right style="hair">
        <color indexed="64"/>
      </right>
      <top/>
      <bottom/>
      <diagonal/>
    </border>
    <border>
      <left style="hair">
        <color indexed="64"/>
      </left>
      <right style="mediumDashed">
        <color indexed="64"/>
      </right>
      <top/>
      <bottom/>
      <diagonal/>
    </border>
    <border>
      <left/>
      <right style="medium">
        <color indexed="64"/>
      </right>
      <top/>
      <bottom/>
      <diagonal/>
    </border>
    <border>
      <left style="thin">
        <color indexed="64"/>
      </left>
      <right/>
      <top/>
      <bottom style="hair">
        <color indexed="64"/>
      </bottom>
      <diagonal/>
    </border>
    <border>
      <left style="mediumDashed">
        <color indexed="64"/>
      </left>
      <right style="hair">
        <color indexed="64"/>
      </right>
      <top/>
      <bottom style="medium">
        <color indexed="64"/>
      </bottom>
      <diagonal/>
    </border>
    <border>
      <left/>
      <right style="medium">
        <color indexed="64"/>
      </right>
      <top/>
      <bottom style="hair">
        <color indexed="64"/>
      </bottom>
      <diagonal/>
    </border>
    <border>
      <left style="medium">
        <color indexed="64"/>
      </left>
      <right style="hair">
        <color indexed="64"/>
      </right>
      <top style="medium">
        <color indexed="64"/>
      </top>
      <bottom/>
      <diagonal/>
    </border>
    <border>
      <left style="hair">
        <color indexed="64"/>
      </left>
      <right style="medium">
        <color indexed="64"/>
      </right>
      <top style="medium">
        <color indexed="64"/>
      </top>
      <bottom/>
      <diagonal/>
    </border>
    <border>
      <left style="thin">
        <color indexed="64"/>
      </left>
      <right/>
      <top/>
      <bottom style="thin">
        <color indexed="64"/>
      </bottom>
      <diagonal/>
    </border>
    <border>
      <left style="medium">
        <color indexed="64"/>
      </left>
      <right style="hair">
        <color indexed="64"/>
      </right>
      <top/>
      <bottom style="medium">
        <color indexed="64"/>
      </bottom>
      <diagonal/>
    </border>
    <border>
      <left style="hair">
        <color indexed="64"/>
      </left>
      <right style="medium">
        <color indexed="64"/>
      </right>
      <top/>
      <bottom style="medium">
        <color indexed="64"/>
      </bottom>
      <diagonal/>
    </border>
    <border>
      <left/>
      <right style="medium">
        <color indexed="64"/>
      </right>
      <top/>
      <bottom style="thin">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style="medium">
        <color indexed="64"/>
      </right>
      <top/>
      <bottom/>
      <diagonal/>
    </border>
    <border>
      <left style="medium">
        <color indexed="64"/>
      </left>
      <right/>
      <top/>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hair">
        <color indexed="64"/>
      </left>
      <right style="thin">
        <color indexed="64"/>
      </right>
      <top style="hair">
        <color indexed="64"/>
      </top>
      <bottom/>
      <diagonal/>
    </border>
    <border>
      <left style="medium">
        <color indexed="64"/>
      </left>
      <right/>
      <top/>
      <bottom style="medium">
        <color indexed="64"/>
      </bottom>
      <diagonal/>
    </border>
    <border>
      <left style="hair">
        <color indexed="64"/>
      </left>
      <right style="thin">
        <color indexed="64"/>
      </right>
      <top/>
      <bottom style="medium">
        <color indexed="64"/>
      </bottom>
      <diagonal/>
    </border>
    <border>
      <left style="thin">
        <color indexed="64"/>
      </left>
      <right style="hair">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medium">
        <color indexed="64"/>
      </top>
      <bottom/>
      <diagonal/>
    </border>
    <border>
      <left/>
      <right style="medium">
        <color indexed="64"/>
      </right>
      <top style="thin">
        <color indexed="64"/>
      </top>
      <bottom/>
      <diagonal/>
    </border>
    <border>
      <left style="medium">
        <color indexed="64"/>
      </left>
      <right style="hair">
        <color indexed="64"/>
      </right>
      <top/>
      <bottom/>
      <diagonal/>
    </border>
    <border>
      <left style="hair">
        <color indexed="64"/>
      </left>
      <right style="medium">
        <color indexed="64"/>
      </right>
      <top/>
      <bottom/>
      <diagonal/>
    </border>
    <border>
      <left style="thin">
        <color indexed="64"/>
      </left>
      <right style="medium">
        <color indexed="64"/>
      </right>
      <top style="hair">
        <color indexed="64"/>
      </top>
      <bottom/>
      <diagonal/>
    </border>
    <border>
      <left style="mediumDashed">
        <color indexed="64"/>
      </left>
      <right style="hair">
        <color indexed="64"/>
      </right>
      <top/>
      <bottom style="mediumDashed">
        <color indexed="64"/>
      </bottom>
      <diagonal/>
    </border>
    <border>
      <left style="hair">
        <color indexed="64"/>
      </left>
      <right style="mediumDashed">
        <color indexed="64"/>
      </right>
      <top/>
      <bottom style="mediumDashed">
        <color indexed="64"/>
      </bottom>
      <diagonal/>
    </border>
    <border>
      <left style="thin">
        <color indexed="64"/>
      </left>
      <right style="thin">
        <color indexed="64"/>
      </right>
      <top/>
      <bottom style="hair">
        <color indexed="64"/>
      </bottom>
      <diagonal/>
    </border>
    <border>
      <left/>
      <right style="medium">
        <color indexed="64"/>
      </right>
      <top style="medium">
        <color indexed="64"/>
      </top>
      <bottom/>
      <diagonal/>
    </border>
    <border>
      <left/>
      <right/>
      <top style="hair">
        <color indexed="64"/>
      </top>
      <bottom/>
      <diagonal/>
    </border>
    <border>
      <left/>
      <right/>
      <top style="medium">
        <color indexed="64"/>
      </top>
      <bottom/>
      <diagonal/>
    </border>
    <border>
      <left style="thin">
        <color indexed="64"/>
      </left>
      <right style="hair">
        <color indexed="64"/>
      </right>
      <top style="hair">
        <color indexed="64"/>
      </top>
      <bottom/>
      <diagonal/>
    </border>
    <border>
      <left/>
      <right style="mediumDashed">
        <color indexed="64"/>
      </right>
      <top/>
      <bottom style="mediumDashed">
        <color indexed="64"/>
      </bottom>
      <diagonal/>
    </border>
    <border>
      <left style="thin">
        <color indexed="64"/>
      </left>
      <right style="mediumDashed">
        <color indexed="64"/>
      </right>
      <top/>
      <bottom style="hair">
        <color indexed="64"/>
      </bottom>
      <diagonal/>
    </border>
    <border>
      <left/>
      <right style="mediumDashed">
        <color indexed="64"/>
      </right>
      <top/>
      <bottom/>
      <diagonal/>
    </border>
    <border>
      <left style="thin">
        <color indexed="64"/>
      </left>
      <right style="mediumDashed">
        <color indexed="64"/>
      </right>
      <top/>
      <bottom/>
      <diagonal/>
    </border>
    <border>
      <left/>
      <right style="mediumDashed">
        <color indexed="64"/>
      </right>
      <top style="mediumDashed">
        <color indexed="64"/>
      </top>
      <bottom/>
      <diagonal/>
    </border>
    <border>
      <left style="thin">
        <color indexed="64"/>
      </left>
      <right style="mediumDashed">
        <color indexed="64"/>
      </right>
      <top style="hair">
        <color indexed="64"/>
      </top>
      <bottom/>
      <diagonal/>
    </border>
    <border>
      <left style="medium">
        <color indexed="64"/>
      </left>
      <right style="medium">
        <color indexed="64"/>
      </right>
      <top style="hair">
        <color indexed="64"/>
      </top>
      <bottom style="medium">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medium">
        <color indexed="64"/>
      </top>
      <bottom style="hair">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right style="hair">
        <color indexed="64"/>
      </right>
      <top/>
      <bottom style="medium">
        <color indexed="64"/>
      </bottom>
      <diagonal/>
    </border>
    <border>
      <left style="medium">
        <color indexed="64"/>
      </left>
      <right style="hair">
        <color indexed="64"/>
      </right>
      <top style="mediumDashed">
        <color indexed="64"/>
      </top>
      <bottom/>
      <diagonal/>
    </border>
    <border>
      <left style="mediumDashed">
        <color indexed="64"/>
      </left>
      <right style="medium">
        <color indexed="64"/>
      </right>
      <top/>
      <bottom/>
      <diagonal/>
    </border>
    <border>
      <left style="thin">
        <color indexed="64"/>
      </left>
      <right/>
      <top style="thin">
        <color indexed="64"/>
      </top>
      <bottom style="hair">
        <color indexed="64"/>
      </bottom>
      <diagonal/>
    </border>
    <border>
      <left style="thin">
        <color indexed="64"/>
      </left>
      <right style="thin">
        <color indexed="64"/>
      </right>
      <top/>
      <bottom style="dotted">
        <color indexed="64"/>
      </bottom>
      <diagonal/>
    </border>
    <border>
      <left/>
      <right style="hair">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diagonal/>
    </border>
    <border>
      <left style="hair">
        <color indexed="64"/>
      </left>
      <right style="thin">
        <color indexed="64"/>
      </right>
      <top style="medium">
        <color indexed="64"/>
      </top>
      <bottom/>
      <diagonal/>
    </border>
  </borders>
  <cellStyleXfs count="4">
    <xf numFmtId="0" fontId="0" fillId="0" borderId="0"/>
    <xf numFmtId="38" fontId="3" fillId="0" borderId="0" applyFont="0" applyFill="0" applyBorder="0" applyAlignment="0" applyProtection="0"/>
    <xf numFmtId="0" fontId="2" fillId="0" borderId="0">
      <alignment vertical="center"/>
    </xf>
    <xf numFmtId="0" fontId="1" fillId="0" borderId="0">
      <alignment vertical="center"/>
    </xf>
  </cellStyleXfs>
  <cellXfs count="327">
    <xf numFmtId="0" fontId="0" fillId="0" borderId="0" xfId="0"/>
    <xf numFmtId="0" fontId="0" fillId="0" borderId="0" xfId="0" applyAlignment="1">
      <alignment horizontal="center" vertical="center"/>
    </xf>
    <xf numFmtId="0" fontId="0" fillId="4" borderId="1" xfId="0" applyFill="1" applyBorder="1" applyAlignment="1">
      <alignment horizontal="center" vertical="center"/>
    </xf>
    <xf numFmtId="176" fontId="0" fillId="4" borderId="1" xfId="0" applyNumberFormat="1" applyFill="1" applyBorder="1" applyAlignment="1">
      <alignment horizontal="center" vertical="center"/>
    </xf>
    <xf numFmtId="0" fontId="0" fillId="5" borderId="1" xfId="0" applyFill="1" applyBorder="1" applyAlignment="1">
      <alignment horizontal="center" vertical="center"/>
    </xf>
    <xf numFmtId="176" fontId="0" fillId="5" borderId="1" xfId="0" applyNumberFormat="1" applyFill="1" applyBorder="1" applyAlignment="1">
      <alignment horizontal="center" vertical="center"/>
    </xf>
    <xf numFmtId="0" fontId="0" fillId="3" borderId="1" xfId="0" applyFill="1" applyBorder="1" applyAlignment="1">
      <alignment horizontal="center" vertical="center"/>
    </xf>
    <xf numFmtId="176" fontId="0" fillId="3" borderId="1" xfId="0" applyNumberFormat="1" applyFill="1" applyBorder="1" applyAlignment="1">
      <alignment horizontal="center" vertical="center"/>
    </xf>
    <xf numFmtId="0" fontId="5" fillId="0" borderId="0" xfId="0" applyFont="1" applyAlignment="1">
      <alignment vertical="center"/>
    </xf>
    <xf numFmtId="0" fontId="0" fillId="0" borderId="0" xfId="0" applyAlignment="1">
      <alignment vertical="center"/>
    </xf>
    <xf numFmtId="38" fontId="8" fillId="0" borderId="0" xfId="1" applyFont="1" applyBorder="1" applyAlignment="1">
      <alignment horizontal="center" vertical="center"/>
    </xf>
    <xf numFmtId="0" fontId="0" fillId="0" borderId="8" xfId="0" applyBorder="1" applyAlignment="1">
      <alignment vertical="center"/>
    </xf>
    <xf numFmtId="0" fontId="0" fillId="0" borderId="0" xfId="0" applyAlignment="1">
      <alignment horizontal="right" vertical="center"/>
    </xf>
    <xf numFmtId="0" fontId="0" fillId="0" borderId="31" xfId="0" applyBorder="1" applyAlignment="1">
      <alignment horizontal="center" vertical="center" wrapText="1"/>
    </xf>
    <xf numFmtId="0" fontId="0" fillId="0" borderId="30" xfId="0" applyBorder="1" applyAlignment="1">
      <alignment horizontal="center" vertical="center" wrapText="1"/>
    </xf>
    <xf numFmtId="0" fontId="0" fillId="0" borderId="8" xfId="0" applyBorder="1" applyAlignment="1">
      <alignment horizontal="center" vertical="center"/>
    </xf>
    <xf numFmtId="0" fontId="0" fillId="0" borderId="14" xfId="0" applyBorder="1" applyAlignment="1">
      <alignment horizontal="center" vertical="center"/>
    </xf>
    <xf numFmtId="0" fontId="0" fillId="0" borderId="14" xfId="0" applyBorder="1" applyAlignment="1">
      <alignment horizontal="center" vertical="center" wrapText="1"/>
    </xf>
    <xf numFmtId="38" fontId="0" fillId="0" borderId="14" xfId="1" applyFont="1" applyFill="1" applyBorder="1" applyAlignment="1">
      <alignment vertical="center"/>
    </xf>
    <xf numFmtId="38" fontId="0" fillId="0" borderId="8" xfId="1" applyFont="1" applyFill="1" applyBorder="1" applyAlignment="1">
      <alignment vertical="center"/>
    </xf>
    <xf numFmtId="38" fontId="0" fillId="0" borderId="1" xfId="1" applyFont="1" applyFill="1" applyBorder="1" applyAlignment="1">
      <alignment vertical="center"/>
    </xf>
    <xf numFmtId="38" fontId="0" fillId="0" borderId="0" xfId="1" applyFont="1" applyAlignment="1">
      <alignment vertical="center"/>
    </xf>
    <xf numFmtId="38" fontId="3" fillId="6" borderId="1" xfId="1" applyFont="1" applyFill="1" applyBorder="1" applyAlignment="1">
      <alignment horizontal="center" vertical="center" wrapText="1"/>
    </xf>
    <xf numFmtId="38" fontId="3" fillId="6" borderId="1" xfId="1" applyFont="1" applyFill="1" applyBorder="1" applyAlignment="1">
      <alignment horizontal="center" vertical="center"/>
    </xf>
    <xf numFmtId="38" fontId="3" fillId="6" borderId="1" xfId="1" applyFont="1" applyFill="1" applyBorder="1" applyAlignment="1">
      <alignment horizontal="left" vertical="center"/>
    </xf>
    <xf numFmtId="38" fontId="3" fillId="6" borderId="1" xfId="1" applyFont="1" applyFill="1" applyBorder="1" applyAlignment="1">
      <alignment vertical="center"/>
    </xf>
    <xf numFmtId="40" fontId="3" fillId="6" borderId="1" xfId="1" applyNumberFormat="1" applyFont="1" applyFill="1" applyBorder="1" applyAlignment="1">
      <alignment vertical="center"/>
    </xf>
    <xf numFmtId="38" fontId="3" fillId="6" borderId="1" xfId="1" applyFont="1" applyFill="1" applyBorder="1" applyAlignment="1">
      <alignment horizontal="right" vertical="center"/>
    </xf>
    <xf numFmtId="38" fontId="0" fillId="0" borderId="0" xfId="1" applyFont="1" applyFill="1" applyAlignment="1">
      <alignment vertical="center"/>
    </xf>
    <xf numFmtId="38" fontId="3" fillId="0" borderId="0" xfId="1" applyFont="1" applyAlignment="1">
      <alignment vertical="center"/>
    </xf>
    <xf numFmtId="38" fontId="3" fillId="0" borderId="0" xfId="1" applyFont="1" applyAlignment="1">
      <alignment horizontal="center" vertical="center"/>
    </xf>
    <xf numFmtId="0" fontId="11" fillId="0" borderId="37" xfId="0" applyFont="1" applyBorder="1" applyAlignment="1">
      <alignment horizontal="center" vertical="center"/>
    </xf>
    <xf numFmtId="38" fontId="11" fillId="0" borderId="40" xfId="1" applyFont="1" applyBorder="1" applyAlignment="1">
      <alignment horizontal="center" vertical="center"/>
    </xf>
    <xf numFmtId="38" fontId="11" fillId="7" borderId="45" xfId="1" applyFont="1" applyFill="1" applyBorder="1" applyAlignment="1">
      <alignment horizontal="center" vertical="center"/>
    </xf>
    <xf numFmtId="0" fontId="11" fillId="0" borderId="72" xfId="0" applyFont="1" applyBorder="1" applyAlignment="1">
      <alignment horizontal="center" vertical="center"/>
    </xf>
    <xf numFmtId="38" fontId="11" fillId="0" borderId="74" xfId="1" applyFont="1" applyBorder="1" applyAlignment="1">
      <alignment horizontal="center" vertical="center"/>
    </xf>
    <xf numFmtId="0" fontId="11" fillId="0" borderId="80" xfId="0" applyFont="1" applyBorder="1" applyAlignment="1">
      <alignment vertical="center"/>
    </xf>
    <xf numFmtId="0" fontId="11" fillId="0" borderId="85" xfId="0" applyFont="1" applyBorder="1" applyAlignment="1">
      <alignment vertical="center"/>
    </xf>
    <xf numFmtId="38" fontId="11" fillId="0" borderId="87" xfId="1" applyFont="1" applyBorder="1" applyAlignment="1">
      <alignment horizontal="center" vertical="center"/>
    </xf>
    <xf numFmtId="0" fontId="11" fillId="0" borderId="88" xfId="0" applyFont="1" applyBorder="1" applyAlignment="1">
      <alignment vertical="center" wrapText="1"/>
    </xf>
    <xf numFmtId="0" fontId="0" fillId="0" borderId="0" xfId="0" applyAlignment="1">
      <alignment vertical="center" wrapText="1"/>
    </xf>
    <xf numFmtId="0" fontId="11" fillId="0" borderId="0" xfId="0" applyFont="1" applyAlignment="1">
      <alignment vertical="center"/>
    </xf>
    <xf numFmtId="0" fontId="11" fillId="0" borderId="37" xfId="0" applyFont="1" applyBorder="1" applyAlignment="1">
      <alignment horizontal="center" vertical="center" wrapText="1"/>
    </xf>
    <xf numFmtId="58" fontId="11" fillId="0" borderId="0" xfId="0" applyNumberFormat="1" applyFont="1" applyAlignment="1">
      <alignment horizontal="center" vertical="center"/>
    </xf>
    <xf numFmtId="0" fontId="11" fillId="0" borderId="0" xfId="0" applyFont="1" applyAlignment="1">
      <alignment horizontal="center" vertical="center"/>
    </xf>
    <xf numFmtId="38" fontId="11" fillId="0" borderId="0" xfId="1" applyFont="1" applyAlignment="1">
      <alignment vertical="center"/>
    </xf>
    <xf numFmtId="38" fontId="11" fillId="0" borderId="0" xfId="1" applyFont="1" applyAlignment="1">
      <alignment horizontal="center" vertical="center"/>
    </xf>
    <xf numFmtId="0" fontId="13" fillId="0" borderId="0" xfId="0" applyFont="1" applyAlignment="1">
      <alignment vertical="center" shrinkToFit="1"/>
    </xf>
    <xf numFmtId="0" fontId="14" fillId="0" borderId="0" xfId="0" applyFont="1" applyAlignment="1">
      <alignment vertical="center"/>
    </xf>
    <xf numFmtId="0" fontId="14" fillId="0" borderId="0" xfId="0" applyFont="1" applyAlignment="1">
      <alignment horizontal="left" vertical="top"/>
    </xf>
    <xf numFmtId="0" fontId="14" fillId="0" borderId="0" xfId="0" applyFont="1" applyAlignment="1">
      <alignment horizontal="center" vertical="center"/>
    </xf>
    <xf numFmtId="0" fontId="14" fillId="0" borderId="0" xfId="0" applyFont="1" applyAlignment="1">
      <alignment vertical="center" wrapText="1"/>
    </xf>
    <xf numFmtId="38" fontId="11" fillId="0" borderId="0" xfId="1" applyFont="1" applyAlignment="1">
      <alignment vertical="top"/>
    </xf>
    <xf numFmtId="38" fontId="11" fillId="0" borderId="0" xfId="1" applyFont="1" applyAlignment="1">
      <alignment horizontal="center" vertical="top"/>
    </xf>
    <xf numFmtId="38" fontId="3" fillId="0" borderId="8" xfId="1" applyFont="1" applyBorder="1" applyAlignment="1">
      <alignment vertical="center"/>
    </xf>
    <xf numFmtId="0" fontId="15" fillId="0" borderId="0" xfId="0" applyFont="1" applyAlignment="1">
      <alignment horizontal="center" vertical="center"/>
    </xf>
    <xf numFmtId="38" fontId="5" fillId="0" borderId="2" xfId="1" applyFont="1" applyFill="1" applyBorder="1" applyAlignment="1">
      <alignment horizontal="center" vertical="center" wrapText="1"/>
    </xf>
    <xf numFmtId="38" fontId="5" fillId="0" borderId="1" xfId="1" applyFont="1" applyFill="1" applyBorder="1" applyAlignment="1">
      <alignment horizontal="center" vertical="center" wrapText="1"/>
    </xf>
    <xf numFmtId="38" fontId="5" fillId="0" borderId="1" xfId="1" applyFont="1" applyFill="1" applyBorder="1" applyAlignment="1" applyProtection="1">
      <alignment horizontal="center" vertical="center" wrapText="1"/>
      <protection locked="0"/>
    </xf>
    <xf numFmtId="38" fontId="5" fillId="0" borderId="21" xfId="1" applyFont="1" applyFill="1" applyBorder="1" applyAlignment="1">
      <alignment horizontal="center" vertical="center" wrapText="1"/>
    </xf>
    <xf numFmtId="0" fontId="19" fillId="0" borderId="0" xfId="0" applyFont="1" applyAlignment="1">
      <alignment vertical="center"/>
    </xf>
    <xf numFmtId="0" fontId="5" fillId="0" borderId="8" xfId="0" applyFont="1" applyBorder="1" applyAlignment="1">
      <alignment vertical="center"/>
    </xf>
    <xf numFmtId="0" fontId="5" fillId="2" borderId="0" xfId="0" applyFont="1" applyFill="1" applyAlignment="1">
      <alignment horizontal="center" vertical="center"/>
    </xf>
    <xf numFmtId="38" fontId="5" fillId="0" borderId="0" xfId="1" applyFont="1" applyFill="1" applyBorder="1" applyAlignment="1">
      <alignment horizontal="center" vertical="center" wrapText="1"/>
    </xf>
    <xf numFmtId="38" fontId="5" fillId="0" borderId="0" xfId="1" applyFont="1" applyFill="1" applyBorder="1" applyAlignment="1">
      <alignment horizontal="center" vertical="center"/>
    </xf>
    <xf numFmtId="38" fontId="5" fillId="0" borderId="0" xfId="1" applyFont="1" applyFill="1" applyBorder="1" applyAlignment="1">
      <alignment vertical="center"/>
    </xf>
    <xf numFmtId="0" fontId="5" fillId="0" borderId="0" xfId="0" applyFont="1" applyAlignment="1">
      <alignment horizontal="center" vertical="center"/>
    </xf>
    <xf numFmtId="0" fontId="5" fillId="0" borderId="0" xfId="0" applyFont="1" applyAlignment="1">
      <alignment horizontal="left" vertical="center"/>
    </xf>
    <xf numFmtId="0" fontId="5" fillId="0" borderId="0" xfId="0" applyFont="1" applyAlignment="1">
      <alignment vertical="center" wrapText="1"/>
    </xf>
    <xf numFmtId="0" fontId="5" fillId="0" borderId="3" xfId="1" applyNumberFormat="1" applyFont="1" applyFill="1" applyBorder="1" applyAlignment="1">
      <alignment horizontal="center" vertical="center"/>
    </xf>
    <xf numFmtId="0" fontId="5" fillId="0" borderId="4" xfId="1" applyNumberFormat="1" applyFont="1" applyFill="1" applyBorder="1" applyAlignment="1">
      <alignment horizontal="center" vertical="center"/>
    </xf>
    <xf numFmtId="0" fontId="5" fillId="0" borderId="25" xfId="1" applyNumberFormat="1" applyFont="1" applyFill="1" applyBorder="1" applyAlignment="1">
      <alignment horizontal="center" vertical="center"/>
    </xf>
    <xf numFmtId="38" fontId="5" fillId="0" borderId="3" xfId="1" applyFont="1" applyFill="1" applyBorder="1" applyAlignment="1">
      <alignment vertical="center"/>
    </xf>
    <xf numFmtId="38" fontId="5" fillId="0" borderId="9" xfId="1" applyFont="1" applyFill="1" applyBorder="1" applyAlignment="1">
      <alignment vertical="center"/>
    </xf>
    <xf numFmtId="38" fontId="5" fillId="0" borderId="4" xfId="1" applyFont="1" applyFill="1" applyBorder="1" applyAlignment="1">
      <alignment vertical="center"/>
    </xf>
    <xf numFmtId="38" fontId="5" fillId="0" borderId="6" xfId="1" applyFont="1" applyFill="1" applyBorder="1" applyAlignment="1">
      <alignment vertical="center"/>
    </xf>
    <xf numFmtId="38" fontId="5" fillId="0" borderId="25" xfId="1" applyFont="1" applyFill="1" applyBorder="1" applyAlignment="1">
      <alignment vertical="center"/>
    </xf>
    <xf numFmtId="38" fontId="5" fillId="2" borderId="26" xfId="1" applyFont="1" applyFill="1" applyBorder="1" applyAlignment="1">
      <alignment vertical="center"/>
    </xf>
    <xf numFmtId="38" fontId="5" fillId="0" borderId="5" xfId="1" applyFont="1" applyFill="1" applyBorder="1" applyAlignment="1">
      <alignment vertical="center"/>
    </xf>
    <xf numFmtId="38" fontId="5" fillId="2" borderId="10" xfId="1" applyFont="1" applyFill="1" applyBorder="1" applyAlignment="1">
      <alignment vertical="center"/>
    </xf>
    <xf numFmtId="38" fontId="11" fillId="0" borderId="41" xfId="1" applyFont="1" applyBorder="1" applyAlignment="1">
      <alignment vertical="center"/>
    </xf>
    <xf numFmtId="38" fontId="11" fillId="7" borderId="46" xfId="1" applyFont="1" applyFill="1" applyBorder="1" applyAlignment="1">
      <alignment vertical="center"/>
    </xf>
    <xf numFmtId="38" fontId="11" fillId="0" borderId="52" xfId="1" applyFont="1" applyBorder="1" applyAlignment="1">
      <alignment vertical="center"/>
    </xf>
    <xf numFmtId="38" fontId="11" fillId="0" borderId="56" xfId="1" applyFont="1" applyBorder="1" applyAlignment="1">
      <alignment vertical="center"/>
    </xf>
    <xf numFmtId="38" fontId="11" fillId="0" borderId="61" xfId="1" applyFont="1" applyBorder="1" applyAlignment="1">
      <alignment vertical="center"/>
    </xf>
    <xf numFmtId="38" fontId="11" fillId="7" borderId="67" xfId="1" applyFont="1" applyFill="1" applyBorder="1" applyAlignment="1">
      <alignment vertical="center"/>
    </xf>
    <xf numFmtId="38" fontId="11" fillId="7" borderId="70" xfId="1" applyFont="1" applyFill="1" applyBorder="1" applyAlignment="1">
      <alignment vertical="center"/>
    </xf>
    <xf numFmtId="38" fontId="11" fillId="0" borderId="75" xfId="1" applyFont="1" applyBorder="1" applyAlignment="1">
      <alignment vertical="center"/>
    </xf>
    <xf numFmtId="0" fontId="11" fillId="0" borderId="42" xfId="0" applyFont="1" applyBorder="1" applyAlignment="1">
      <alignment vertical="center" wrapText="1"/>
    </xf>
    <xf numFmtId="0" fontId="11" fillId="0" borderId="47" xfId="0" applyFont="1" applyBorder="1" applyAlignment="1">
      <alignment vertical="center" wrapText="1"/>
    </xf>
    <xf numFmtId="0" fontId="11" fillId="0" borderId="53" xfId="0" applyFont="1" applyBorder="1" applyAlignment="1">
      <alignment vertical="center" wrapText="1"/>
    </xf>
    <xf numFmtId="0" fontId="11" fillId="0" borderId="57" xfId="0" applyFont="1" applyBorder="1" applyAlignment="1">
      <alignment vertical="center" wrapText="1"/>
    </xf>
    <xf numFmtId="0" fontId="11" fillId="0" borderId="65" xfId="0" applyFont="1" applyBorder="1" applyAlignment="1">
      <alignment vertical="center" wrapText="1"/>
    </xf>
    <xf numFmtId="0" fontId="11" fillId="0" borderId="76" xfId="0" applyFont="1" applyBorder="1" applyAlignment="1">
      <alignment vertical="center" wrapText="1"/>
    </xf>
    <xf numFmtId="0" fontId="11" fillId="0" borderId="39" xfId="0" applyFont="1" applyBorder="1" applyAlignment="1">
      <alignment vertical="top" wrapText="1"/>
    </xf>
    <xf numFmtId="0" fontId="11" fillId="0" borderId="44" xfId="0" applyFont="1" applyBorder="1" applyAlignment="1">
      <alignment vertical="top"/>
    </xf>
    <xf numFmtId="0" fontId="11" fillId="0" borderId="50" xfId="0" applyFont="1" applyBorder="1" applyAlignment="1">
      <alignment vertical="top"/>
    </xf>
    <xf numFmtId="0" fontId="11" fillId="0" borderId="42" xfId="0" applyFont="1" applyBorder="1" applyAlignment="1">
      <alignment vertical="top" wrapText="1"/>
    </xf>
    <xf numFmtId="0" fontId="11" fillId="0" borderId="47" xfId="0" applyFont="1" applyBorder="1" applyAlignment="1">
      <alignment vertical="top" wrapText="1"/>
    </xf>
    <xf numFmtId="0" fontId="11" fillId="0" borderId="53" xfId="0" applyFont="1" applyBorder="1" applyAlignment="1">
      <alignment vertical="top" wrapText="1"/>
    </xf>
    <xf numFmtId="0" fontId="11" fillId="0" borderId="57" xfId="0" applyFont="1" applyBorder="1" applyAlignment="1">
      <alignment vertical="top" wrapText="1"/>
    </xf>
    <xf numFmtId="0" fontId="11" fillId="0" borderId="62" xfId="0" applyFont="1" applyBorder="1" applyAlignment="1">
      <alignment vertical="top" wrapText="1"/>
    </xf>
    <xf numFmtId="0" fontId="11" fillId="0" borderId="65" xfId="0" applyFont="1" applyBorder="1" applyAlignment="1">
      <alignment vertical="top" wrapText="1"/>
    </xf>
    <xf numFmtId="0" fontId="11" fillId="0" borderId="71" xfId="0" applyFont="1" applyBorder="1" applyAlignment="1">
      <alignment vertical="top" wrapText="1"/>
    </xf>
    <xf numFmtId="0" fontId="11" fillId="0" borderId="76" xfId="0" applyFont="1" applyBorder="1" applyAlignment="1">
      <alignment vertical="top" wrapText="1"/>
    </xf>
    <xf numFmtId="38" fontId="11" fillId="0" borderId="82" xfId="1" applyFont="1" applyBorder="1" applyAlignment="1">
      <alignment vertical="center"/>
    </xf>
    <xf numFmtId="38" fontId="11" fillId="0" borderId="86" xfId="1" applyFont="1" applyBorder="1" applyAlignment="1">
      <alignment vertical="center"/>
    </xf>
    <xf numFmtId="0" fontId="12" fillId="0" borderId="83" xfId="0" applyFont="1" applyBorder="1" applyAlignment="1">
      <alignment vertical="top" wrapText="1"/>
    </xf>
    <xf numFmtId="0" fontId="11" fillId="0" borderId="88" xfId="0" applyFont="1" applyBorder="1" applyAlignment="1">
      <alignment vertical="top" wrapText="1"/>
    </xf>
    <xf numFmtId="0" fontId="11" fillId="0" borderId="54" xfId="0" applyFont="1" applyBorder="1" applyAlignment="1">
      <alignment vertical="top"/>
    </xf>
    <xf numFmtId="0" fontId="11" fillId="0" borderId="59" xfId="0" applyFont="1" applyBorder="1" applyAlignment="1">
      <alignment vertical="top"/>
    </xf>
    <xf numFmtId="0" fontId="11" fillId="0" borderId="63" xfId="0" applyFont="1" applyBorder="1" applyAlignment="1">
      <alignment vertical="top"/>
    </xf>
    <xf numFmtId="0" fontId="11" fillId="0" borderId="68" xfId="0" applyFont="1" applyBorder="1" applyAlignment="1">
      <alignment vertical="top"/>
    </xf>
    <xf numFmtId="0" fontId="11" fillId="0" borderId="73" xfId="0" applyFont="1" applyBorder="1" applyAlignment="1">
      <alignment vertical="top"/>
    </xf>
    <xf numFmtId="38" fontId="11" fillId="7" borderId="92" xfId="1" applyFont="1" applyFill="1" applyBorder="1" applyAlignment="1">
      <alignment vertical="center"/>
    </xf>
    <xf numFmtId="38" fontId="11" fillId="0" borderId="95" xfId="1" applyFont="1" applyBorder="1" applyAlignment="1">
      <alignment vertical="center"/>
    </xf>
    <xf numFmtId="0" fontId="11" fillId="0" borderId="93" xfId="0" applyFont="1" applyBorder="1" applyAlignment="1">
      <alignment vertical="top" wrapText="1"/>
    </xf>
    <xf numFmtId="0" fontId="11" fillId="0" borderId="83" xfId="0" applyFont="1" applyBorder="1" applyAlignment="1">
      <alignment vertical="top" wrapText="1"/>
    </xf>
    <xf numFmtId="0" fontId="11" fillId="0" borderId="96" xfId="0" applyFont="1" applyBorder="1" applyAlignment="1">
      <alignment vertical="top"/>
    </xf>
    <xf numFmtId="0" fontId="17" fillId="0" borderId="0" xfId="0" applyFont="1" applyAlignment="1">
      <alignment vertical="center" wrapText="1"/>
    </xf>
    <xf numFmtId="0" fontId="23" fillId="0" borderId="0" xfId="0" applyFont="1" applyAlignment="1">
      <alignment horizontal="center" vertical="center"/>
    </xf>
    <xf numFmtId="38" fontId="11" fillId="0" borderId="86" xfId="1" applyFont="1" applyBorder="1" applyAlignment="1">
      <alignment horizontal="right" vertical="center"/>
    </xf>
    <xf numFmtId="0" fontId="11" fillId="0" borderId="87" xfId="0" applyFont="1" applyBorder="1" applyAlignment="1">
      <alignment horizontal="center" vertical="center"/>
    </xf>
    <xf numFmtId="0" fontId="11" fillId="0" borderId="83" xfId="0" applyFont="1" applyBorder="1" applyAlignment="1">
      <alignment vertical="center" wrapText="1"/>
    </xf>
    <xf numFmtId="38" fontId="11" fillId="0" borderId="52" xfId="1" applyFont="1" applyBorder="1" applyAlignment="1">
      <alignment horizontal="right" vertical="center"/>
    </xf>
    <xf numFmtId="0" fontId="23" fillId="0" borderId="80" xfId="0" applyFont="1" applyBorder="1" applyAlignment="1">
      <alignment horizontal="center" vertical="center"/>
    </xf>
    <xf numFmtId="38" fontId="11" fillId="0" borderId="75" xfId="1" applyFont="1" applyBorder="1" applyAlignment="1">
      <alignment horizontal="right" vertical="top"/>
    </xf>
    <xf numFmtId="0" fontId="11" fillId="0" borderId="74" xfId="0" applyFont="1" applyBorder="1" applyAlignment="1">
      <alignment horizontal="center" vertical="center"/>
    </xf>
    <xf numFmtId="0" fontId="11" fillId="0" borderId="73" xfId="0" applyFont="1" applyBorder="1" applyAlignment="1">
      <alignment vertical="top" wrapText="1"/>
    </xf>
    <xf numFmtId="0" fontId="11" fillId="0" borderId="72" xfId="0" applyFont="1" applyBorder="1" applyAlignment="1">
      <alignment horizontal="center" vertical="center" wrapText="1"/>
    </xf>
    <xf numFmtId="38" fontId="11" fillId="0" borderId="82" xfId="1" applyFont="1" applyBorder="1" applyAlignment="1">
      <alignment horizontal="right" vertical="center"/>
    </xf>
    <xf numFmtId="0" fontId="11" fillId="0" borderId="50" xfId="0" applyFont="1" applyBorder="1" applyAlignment="1">
      <alignment vertical="top" wrapText="1"/>
    </xf>
    <xf numFmtId="38" fontId="11" fillId="0" borderId="52" xfId="1" applyFont="1" applyBorder="1" applyAlignment="1">
      <alignment horizontal="right" vertical="top"/>
    </xf>
    <xf numFmtId="0" fontId="14" fillId="0" borderId="80" xfId="0" applyFont="1" applyBorder="1" applyAlignment="1">
      <alignment vertical="center"/>
    </xf>
    <xf numFmtId="38" fontId="11" fillId="0" borderId="101" xfId="1" applyFont="1" applyBorder="1" applyAlignment="1">
      <alignment horizontal="right" vertical="center"/>
    </xf>
    <xf numFmtId="38" fontId="11" fillId="0" borderId="103" xfId="1" applyFont="1" applyBorder="1" applyAlignment="1">
      <alignment horizontal="right" vertical="top"/>
    </xf>
    <xf numFmtId="38" fontId="11" fillId="0" borderId="105" xfId="1" applyFont="1" applyBorder="1" applyAlignment="1">
      <alignment horizontal="right" vertical="top"/>
    </xf>
    <xf numFmtId="38" fontId="11" fillId="7" borderId="107" xfId="1" applyFont="1" applyFill="1" applyBorder="1" applyAlignment="1">
      <alignment horizontal="right" vertical="center"/>
    </xf>
    <xf numFmtId="38" fontId="11" fillId="7" borderId="108" xfId="1" applyFont="1" applyFill="1" applyBorder="1" applyAlignment="1">
      <alignment horizontal="right" vertical="center"/>
    </xf>
    <xf numFmtId="0" fontId="23" fillId="0" borderId="80" xfId="0" applyFont="1" applyBorder="1" applyAlignment="1">
      <alignment vertical="center"/>
    </xf>
    <xf numFmtId="38" fontId="11" fillId="7" borderId="109" xfId="1" applyFont="1" applyFill="1" applyBorder="1" applyAlignment="1">
      <alignment horizontal="right" vertical="center"/>
    </xf>
    <xf numFmtId="0" fontId="11" fillId="0" borderId="111" xfId="0" applyFont="1" applyBorder="1" applyAlignment="1">
      <alignment horizontal="center" vertical="center" wrapText="1"/>
    </xf>
    <xf numFmtId="0" fontId="11" fillId="0" borderId="112" xfId="0" applyFont="1" applyBorder="1" applyAlignment="1">
      <alignment horizontal="center" vertical="center"/>
    </xf>
    <xf numFmtId="0" fontId="11" fillId="0" borderId="54" xfId="0" applyFont="1" applyBorder="1" applyAlignment="1">
      <alignment vertical="top" wrapText="1"/>
    </xf>
    <xf numFmtId="0" fontId="11" fillId="0" borderId="63" xfId="0" applyFont="1" applyBorder="1" applyAlignment="1">
      <alignment vertical="top" wrapText="1"/>
    </xf>
    <xf numFmtId="0" fontId="11" fillId="0" borderId="114" xfId="0" applyFont="1" applyBorder="1" applyAlignment="1">
      <alignment vertical="center" wrapText="1"/>
    </xf>
    <xf numFmtId="0" fontId="11" fillId="0" borderId="104" xfId="0" applyFont="1" applyBorder="1" applyAlignment="1">
      <alignment vertical="top" wrapText="1"/>
    </xf>
    <xf numFmtId="0" fontId="11" fillId="0" borderId="51" xfId="0" applyFont="1" applyBorder="1" applyAlignment="1">
      <alignment horizontal="center" vertical="center"/>
    </xf>
    <xf numFmtId="0" fontId="11" fillId="0" borderId="44" xfId="0" applyFont="1" applyBorder="1" applyAlignment="1">
      <alignment vertical="top" wrapText="1"/>
    </xf>
    <xf numFmtId="0" fontId="11" fillId="7" borderId="69" xfId="0" applyFont="1" applyFill="1" applyBorder="1" applyAlignment="1">
      <alignment horizontal="center" vertical="center"/>
    </xf>
    <xf numFmtId="0" fontId="11" fillId="7" borderId="45" xfId="0" applyFont="1" applyFill="1" applyBorder="1" applyAlignment="1">
      <alignment horizontal="center" vertical="center"/>
    </xf>
    <xf numFmtId="0" fontId="11" fillId="0" borderId="40" xfId="0" applyFont="1" applyBorder="1" applyAlignment="1">
      <alignment horizontal="center" vertical="center"/>
    </xf>
    <xf numFmtId="0" fontId="11" fillId="0" borderId="115" xfId="0" applyFont="1" applyBorder="1" applyAlignment="1">
      <alignment vertical="top" wrapText="1"/>
    </xf>
    <xf numFmtId="0" fontId="0" fillId="0" borderId="0" xfId="0" applyAlignment="1">
      <alignment vertical="top"/>
    </xf>
    <xf numFmtId="0" fontId="0" fillId="0" borderId="0" xfId="0" applyAlignment="1">
      <alignment horizontal="right" vertical="top"/>
    </xf>
    <xf numFmtId="58" fontId="24" fillId="0" borderId="0" xfId="0" applyNumberFormat="1" applyFont="1" applyAlignment="1">
      <alignment horizontal="center" vertical="center"/>
    </xf>
    <xf numFmtId="0" fontId="0" fillId="0" borderId="59" xfId="0" applyBorder="1"/>
    <xf numFmtId="38" fontId="0" fillId="3" borderId="1" xfId="1" applyFont="1" applyFill="1" applyBorder="1" applyAlignment="1">
      <alignment horizontal="center" vertical="center"/>
    </xf>
    <xf numFmtId="38" fontId="0" fillId="5" borderId="1" xfId="1" applyFont="1" applyFill="1" applyBorder="1" applyAlignment="1">
      <alignment horizontal="center" vertical="center"/>
    </xf>
    <xf numFmtId="38" fontId="0" fillId="4" borderId="1" xfId="1" applyFont="1" applyFill="1" applyBorder="1" applyAlignment="1">
      <alignment horizontal="center" vertical="center"/>
    </xf>
    <xf numFmtId="49" fontId="0" fillId="0" borderId="0" xfId="0" applyNumberFormat="1" applyAlignment="1">
      <alignment horizontal="center" vertical="center"/>
    </xf>
    <xf numFmtId="0" fontId="0" fillId="0" borderId="1" xfId="0" applyBorder="1" applyAlignment="1">
      <alignment horizontal="center" vertical="center"/>
    </xf>
    <xf numFmtId="179" fontId="25" fillId="9" borderId="4" xfId="1" applyNumberFormat="1" applyFont="1" applyFill="1" applyBorder="1" applyAlignment="1">
      <alignment vertical="center"/>
    </xf>
    <xf numFmtId="179" fontId="25" fillId="9" borderId="23" xfId="1" applyNumberFormat="1" applyFont="1" applyFill="1" applyBorder="1" applyAlignment="1">
      <alignment vertical="center"/>
    </xf>
    <xf numFmtId="179" fontId="25" fillId="9" borderId="7" xfId="1" applyNumberFormat="1" applyFont="1" applyFill="1" applyBorder="1" applyAlignment="1">
      <alignment vertical="center"/>
    </xf>
    <xf numFmtId="179" fontId="25" fillId="9" borderId="24" xfId="1" applyNumberFormat="1" applyFont="1" applyFill="1" applyBorder="1" applyAlignment="1">
      <alignment vertical="center"/>
    </xf>
    <xf numFmtId="3" fontId="11" fillId="0" borderId="57" xfId="0" applyNumberFormat="1" applyFont="1" applyBorder="1" applyAlignment="1">
      <alignment vertical="top" wrapText="1"/>
    </xf>
    <xf numFmtId="3" fontId="11" fillId="0" borderId="90" xfId="0" applyNumberFormat="1" applyFont="1" applyBorder="1" applyAlignment="1">
      <alignment vertical="top" wrapText="1"/>
    </xf>
    <xf numFmtId="3" fontId="11" fillId="0" borderId="62" xfId="0" applyNumberFormat="1" applyFont="1" applyBorder="1" applyAlignment="1">
      <alignment vertical="top" wrapText="1"/>
    </xf>
    <xf numFmtId="38" fontId="5" fillId="9" borderId="3" xfId="1" applyFont="1" applyFill="1" applyBorder="1" applyAlignment="1">
      <alignment horizontal="center" vertical="center"/>
    </xf>
    <xf numFmtId="38" fontId="5" fillId="9" borderId="4" xfId="1" applyFont="1" applyFill="1" applyBorder="1" applyAlignment="1">
      <alignment horizontal="center" vertical="center"/>
    </xf>
    <xf numFmtId="38" fontId="5" fillId="9" borderId="7" xfId="1" applyFont="1" applyFill="1" applyBorder="1" applyAlignment="1">
      <alignment horizontal="center" vertical="center"/>
    </xf>
    <xf numFmtId="38" fontId="11" fillId="0" borderId="51" xfId="1" applyFont="1" applyBorder="1" applyAlignment="1">
      <alignment horizontal="center" vertical="center"/>
    </xf>
    <xf numFmtId="38" fontId="11" fillId="0" borderId="81" xfId="1" applyFont="1" applyBorder="1" applyAlignment="1">
      <alignment horizontal="center" vertical="center"/>
    </xf>
    <xf numFmtId="38" fontId="5" fillId="9" borderId="116" xfId="1" applyFont="1" applyFill="1" applyBorder="1" applyAlignment="1">
      <alignment horizontal="center" vertical="center"/>
    </xf>
    <xf numFmtId="38" fontId="1" fillId="9" borderId="9" xfId="1" applyFont="1" applyFill="1" applyBorder="1" applyAlignment="1">
      <alignment vertical="center"/>
    </xf>
    <xf numFmtId="38" fontId="1" fillId="9" borderId="110" xfId="1" applyFont="1" applyFill="1" applyBorder="1" applyAlignment="1">
      <alignment vertical="center"/>
    </xf>
    <xf numFmtId="38" fontId="0" fillId="0" borderId="0" xfId="1" applyFont="1"/>
    <xf numFmtId="38" fontId="0" fillId="0" borderId="0" xfId="0" applyNumberFormat="1"/>
    <xf numFmtId="0" fontId="11" fillId="0" borderId="39" xfId="0" applyFont="1" applyBorder="1" applyAlignment="1">
      <alignment vertical="top"/>
    </xf>
    <xf numFmtId="38" fontId="11" fillId="0" borderId="0" xfId="0" applyNumberFormat="1" applyFont="1" applyAlignment="1">
      <alignment vertical="top" wrapText="1"/>
    </xf>
    <xf numFmtId="38" fontId="5" fillId="0" borderId="1" xfId="1" applyFont="1" applyFill="1" applyBorder="1" applyAlignment="1">
      <alignment horizontal="center" vertical="center" wrapText="1"/>
    </xf>
    <xf numFmtId="0" fontId="11" fillId="0" borderId="120" xfId="0" applyFont="1" applyBorder="1" applyAlignment="1">
      <alignment vertical="top"/>
    </xf>
    <xf numFmtId="38" fontId="11" fillId="0" borderId="121" xfId="0" applyNumberFormat="1" applyFont="1" applyBorder="1" applyAlignment="1">
      <alignment vertical="top" wrapText="1"/>
    </xf>
    <xf numFmtId="38" fontId="0" fillId="2" borderId="14" xfId="1" applyFont="1" applyFill="1" applyBorder="1" applyAlignment="1">
      <alignment vertical="center"/>
    </xf>
    <xf numFmtId="38" fontId="0" fillId="0" borderId="0" xfId="1" applyFont="1" applyBorder="1"/>
    <xf numFmtId="38" fontId="0" fillId="0" borderId="0" xfId="1" applyFont="1" applyFill="1" applyBorder="1" applyAlignment="1">
      <alignment vertical="center"/>
    </xf>
    <xf numFmtId="0" fontId="0" fillId="0" borderId="0" xfId="0" applyBorder="1"/>
    <xf numFmtId="0" fontId="0" fillId="0" borderId="0" xfId="0" applyAlignment="1">
      <alignment vertical="center" wrapText="1"/>
    </xf>
    <xf numFmtId="0" fontId="9" fillId="0" borderId="0" xfId="0" applyFont="1" applyAlignment="1">
      <alignment vertical="center" wrapText="1"/>
    </xf>
    <xf numFmtId="38" fontId="3" fillId="6" borderId="32" xfId="1" applyFont="1" applyFill="1" applyBorder="1" applyAlignment="1">
      <alignment horizontal="center" vertical="center"/>
    </xf>
    <xf numFmtId="38" fontId="3" fillId="6" borderId="2" xfId="1" applyFont="1" applyFill="1" applyBorder="1" applyAlignment="1">
      <alignment horizontal="center" vertical="center"/>
    </xf>
    <xf numFmtId="38" fontId="0" fillId="0" borderId="33" xfId="1" applyFont="1" applyFill="1" applyBorder="1" applyAlignment="1">
      <alignment horizontal="left" vertical="center"/>
    </xf>
    <xf numFmtId="38" fontId="0" fillId="0" borderId="0" xfId="1" applyFont="1" applyFill="1" applyBorder="1" applyAlignment="1">
      <alignment horizontal="left" vertical="center"/>
    </xf>
    <xf numFmtId="0" fontId="7" fillId="0" borderId="0" xfId="0" applyFont="1" applyAlignment="1">
      <alignment horizontal="center" vertical="center"/>
    </xf>
    <xf numFmtId="0" fontId="0" fillId="0" borderId="9" xfId="0" applyBorder="1" applyAlignment="1">
      <alignment horizontal="center" vertical="center" wrapText="1"/>
    </xf>
    <xf numFmtId="0" fontId="0" fillId="0" borderId="30" xfId="0" applyBorder="1" applyAlignment="1">
      <alignment horizontal="center" vertical="center" wrapText="1"/>
    </xf>
    <xf numFmtId="0" fontId="0" fillId="0" borderId="14" xfId="0" applyBorder="1" applyAlignment="1">
      <alignment horizontal="center" vertical="center" wrapText="1"/>
    </xf>
    <xf numFmtId="0" fontId="0" fillId="0" borderId="2" xfId="0" applyBorder="1" applyAlignment="1">
      <alignment horizontal="center" vertical="center" wrapText="1"/>
    </xf>
    <xf numFmtId="0" fontId="0" fillId="0" borderId="1" xfId="0" applyBorder="1" applyAlignment="1">
      <alignment horizontal="center" vertical="center" wrapText="1"/>
    </xf>
    <xf numFmtId="38" fontId="3" fillId="0" borderId="8" xfId="1" applyFont="1" applyBorder="1" applyAlignment="1">
      <alignment horizontal="left" vertical="center" shrinkToFit="1"/>
    </xf>
    <xf numFmtId="178" fontId="5" fillId="9" borderId="1" xfId="1" applyNumberFormat="1" applyFont="1" applyFill="1" applyBorder="1" applyAlignment="1">
      <alignment horizontal="center" vertical="center"/>
    </xf>
    <xf numFmtId="38" fontId="5" fillId="9" borderId="19" xfId="1" applyFont="1" applyFill="1" applyBorder="1" applyAlignment="1">
      <alignment vertical="center" wrapText="1"/>
    </xf>
    <xf numFmtId="176" fontId="5" fillId="9" borderId="1" xfId="1" applyNumberFormat="1" applyFont="1" applyFill="1" applyBorder="1" applyAlignment="1">
      <alignment horizontal="center" vertical="center"/>
    </xf>
    <xf numFmtId="180" fontId="5" fillId="9" borderId="1" xfId="1" applyNumberFormat="1" applyFont="1" applyFill="1" applyBorder="1" applyAlignment="1">
      <alignment horizontal="center" vertical="center"/>
    </xf>
    <xf numFmtId="38" fontId="5" fillId="9" borderId="1" xfId="1" applyFont="1" applyFill="1" applyBorder="1" applyAlignment="1">
      <alignment vertical="center"/>
    </xf>
    <xf numFmtId="177" fontId="5" fillId="9" borderId="1" xfId="1" applyNumberFormat="1" applyFont="1" applyFill="1" applyBorder="1" applyAlignment="1">
      <alignment horizontal="center" vertical="center"/>
    </xf>
    <xf numFmtId="38" fontId="5" fillId="0" borderId="16" xfId="1" applyFont="1" applyBorder="1" applyAlignment="1">
      <alignment horizontal="center" vertical="center" wrapText="1"/>
    </xf>
    <xf numFmtId="38" fontId="5" fillId="0" borderId="19" xfId="1" applyFont="1" applyBorder="1" applyAlignment="1">
      <alignment horizontal="center" vertical="center" wrapText="1"/>
    </xf>
    <xf numFmtId="38" fontId="20" fillId="0" borderId="17" xfId="1" applyFont="1" applyBorder="1" applyAlignment="1">
      <alignment horizontal="center" vertical="center" wrapText="1"/>
    </xf>
    <xf numFmtId="38" fontId="20" fillId="0" borderId="1" xfId="1" applyFont="1" applyBorder="1" applyAlignment="1">
      <alignment horizontal="center" vertical="center" wrapText="1"/>
    </xf>
    <xf numFmtId="38" fontId="5" fillId="0" borderId="17" xfId="1" applyFont="1" applyBorder="1" applyAlignment="1">
      <alignment horizontal="center" vertical="center" wrapText="1"/>
    </xf>
    <xf numFmtId="38" fontId="5" fillId="0" borderId="1" xfId="1" applyFont="1" applyBorder="1" applyAlignment="1">
      <alignment horizontal="center" vertical="center" wrapText="1"/>
    </xf>
    <xf numFmtId="38" fontId="5" fillId="0" borderId="17" xfId="1" applyFont="1" applyFill="1" applyBorder="1" applyAlignment="1">
      <alignment horizontal="center" vertical="center" wrapText="1"/>
    </xf>
    <xf numFmtId="38" fontId="5" fillId="0" borderId="1" xfId="1" applyFont="1" applyFill="1" applyBorder="1" applyAlignment="1">
      <alignment horizontal="center" vertical="center" wrapText="1"/>
    </xf>
    <xf numFmtId="0" fontId="5" fillId="9" borderId="8" xfId="0" applyFont="1" applyFill="1" applyBorder="1" applyAlignment="1">
      <alignment vertical="center"/>
    </xf>
    <xf numFmtId="0" fontId="5" fillId="0" borderId="18" xfId="0" applyFont="1" applyBorder="1" applyAlignment="1">
      <alignment horizontal="left" vertical="center" wrapText="1" indent="1"/>
    </xf>
    <xf numFmtId="0" fontId="5" fillId="0" borderId="12" xfId="0" applyFont="1" applyBorder="1" applyAlignment="1">
      <alignment horizontal="left" vertical="center" wrapText="1" indent="1"/>
    </xf>
    <xf numFmtId="0" fontId="5" fillId="0" borderId="13" xfId="0" applyFont="1" applyBorder="1" applyAlignment="1">
      <alignment horizontal="left" vertical="center" wrapText="1" indent="1"/>
    </xf>
    <xf numFmtId="0" fontId="5" fillId="0" borderId="5" xfId="0" applyFont="1" applyBorder="1" applyAlignment="1">
      <alignment horizontal="left" vertical="center" wrapText="1" indent="1"/>
    </xf>
    <xf numFmtId="0" fontId="5" fillId="0" borderId="15" xfId="0" applyFont="1" applyBorder="1" applyAlignment="1">
      <alignment horizontal="left" vertical="center" wrapText="1" indent="1"/>
    </xf>
    <xf numFmtId="0" fontId="5" fillId="0" borderId="20" xfId="0" applyFont="1" applyBorder="1" applyAlignment="1">
      <alignment horizontal="left" vertical="center" wrapText="1" indent="1"/>
    </xf>
    <xf numFmtId="38" fontId="5" fillId="9" borderId="119" xfId="1" applyFont="1" applyFill="1" applyBorder="1" applyAlignment="1">
      <alignment vertical="center"/>
    </xf>
    <xf numFmtId="177" fontId="5" fillId="9" borderId="119" xfId="1" applyNumberFormat="1" applyFont="1" applyFill="1" applyBorder="1" applyAlignment="1">
      <alignment horizontal="center" vertical="center"/>
    </xf>
    <xf numFmtId="178" fontId="5" fillId="9" borderId="119" xfId="1" applyNumberFormat="1" applyFont="1" applyFill="1" applyBorder="1" applyAlignment="1">
      <alignment horizontal="center" vertical="center"/>
    </xf>
    <xf numFmtId="38" fontId="5" fillId="9" borderId="118" xfId="1" applyFont="1" applyFill="1" applyBorder="1" applyAlignment="1">
      <alignment vertical="center" wrapText="1"/>
    </xf>
    <xf numFmtId="176" fontId="5" fillId="9" borderId="119" xfId="1" applyNumberFormat="1" applyFont="1" applyFill="1" applyBorder="1" applyAlignment="1">
      <alignment horizontal="center" vertical="center"/>
    </xf>
    <xf numFmtId="180" fontId="5" fillId="9" borderId="119" xfId="1" applyNumberFormat="1" applyFont="1" applyFill="1" applyBorder="1" applyAlignment="1">
      <alignment horizontal="center" vertical="center"/>
    </xf>
    <xf numFmtId="38" fontId="5" fillId="0" borderId="9" xfId="1" applyFont="1" applyFill="1" applyBorder="1" applyAlignment="1">
      <alignment horizontal="center" vertical="center"/>
    </xf>
    <xf numFmtId="0" fontId="5" fillId="0" borderId="14" xfId="1" applyNumberFormat="1" applyFont="1" applyFill="1" applyBorder="1" applyAlignment="1">
      <alignment horizontal="center" vertical="center"/>
    </xf>
    <xf numFmtId="38" fontId="5" fillId="0" borderId="9" xfId="1" applyFont="1" applyFill="1" applyBorder="1" applyAlignment="1">
      <alignment vertical="center"/>
    </xf>
    <xf numFmtId="38" fontId="5" fillId="0" borderId="14" xfId="1" applyFont="1" applyFill="1" applyBorder="1" applyAlignment="1">
      <alignment vertical="center"/>
    </xf>
    <xf numFmtId="38" fontId="5" fillId="0" borderId="9" xfId="1" applyFont="1" applyFill="1" applyBorder="1" applyAlignment="1">
      <alignment vertical="center" wrapText="1"/>
    </xf>
    <xf numFmtId="0" fontId="5" fillId="0" borderId="14" xfId="1" applyNumberFormat="1" applyFont="1" applyFill="1" applyBorder="1" applyAlignment="1">
      <alignment vertical="center" wrapText="1"/>
    </xf>
    <xf numFmtId="0" fontId="5" fillId="0" borderId="9" xfId="1" applyNumberFormat="1" applyFont="1" applyFill="1" applyBorder="1" applyAlignment="1">
      <alignment horizontal="center" vertical="center"/>
    </xf>
    <xf numFmtId="0" fontId="5" fillId="0" borderId="4" xfId="0" applyFont="1" applyBorder="1" applyAlignment="1">
      <alignment horizontal="left" vertical="center" wrapText="1" indent="1"/>
    </xf>
    <xf numFmtId="0" fontId="5" fillId="0" borderId="3" xfId="0" applyFont="1" applyBorder="1" applyAlignment="1">
      <alignment horizontal="left" vertical="center" wrapText="1" indent="1"/>
    </xf>
    <xf numFmtId="0" fontId="5" fillId="0" borderId="9" xfId="1" applyNumberFormat="1" applyFont="1" applyFill="1" applyBorder="1" applyAlignment="1">
      <alignment vertical="center" wrapText="1"/>
    </xf>
    <xf numFmtId="0" fontId="5" fillId="0" borderId="14" xfId="1" applyNumberFormat="1" applyFont="1" applyFill="1" applyBorder="1" applyAlignment="1">
      <alignment vertical="center"/>
    </xf>
    <xf numFmtId="0" fontId="5" fillId="0" borderId="26" xfId="1" applyNumberFormat="1" applyFont="1" applyFill="1" applyBorder="1" applyAlignment="1">
      <alignment horizontal="center" vertical="center" wrapText="1"/>
    </xf>
    <xf numFmtId="0" fontId="5" fillId="0" borderId="14" xfId="1" applyNumberFormat="1" applyFont="1" applyFill="1" applyBorder="1" applyAlignment="1">
      <alignment horizontal="center" vertical="center" wrapText="1"/>
    </xf>
    <xf numFmtId="0" fontId="21" fillId="0" borderId="0" xfId="0" applyFont="1" applyAlignment="1">
      <alignment vertical="center"/>
    </xf>
    <xf numFmtId="0" fontId="5" fillId="0" borderId="0" xfId="0" applyFont="1" applyAlignment="1">
      <alignment horizontal="left" vertical="center"/>
    </xf>
    <xf numFmtId="0" fontId="7" fillId="0" borderId="0" xfId="0" applyFont="1" applyAlignment="1">
      <alignment vertical="center"/>
    </xf>
    <xf numFmtId="38" fontId="5" fillId="0" borderId="0" xfId="1" applyFont="1" applyFill="1" applyBorder="1" applyAlignment="1">
      <alignment horizontal="left" vertical="center" wrapText="1"/>
    </xf>
    <xf numFmtId="38" fontId="5" fillId="0" borderId="27" xfId="1" applyFont="1" applyFill="1" applyBorder="1" applyAlignment="1">
      <alignment vertical="center" wrapText="1" shrinkToFit="1"/>
    </xf>
    <xf numFmtId="38" fontId="5" fillId="0" borderId="28" xfId="1" applyFont="1" applyFill="1" applyBorder="1" applyAlignment="1">
      <alignment vertical="center" wrapText="1" shrinkToFit="1"/>
    </xf>
    <xf numFmtId="38" fontId="5" fillId="0" borderId="29" xfId="1" applyFont="1" applyFill="1" applyBorder="1" applyAlignment="1">
      <alignment vertical="center" wrapText="1" shrinkToFit="1"/>
    </xf>
    <xf numFmtId="38" fontId="5" fillId="0" borderId="11" xfId="1" applyFont="1" applyFill="1" applyBorder="1" applyAlignment="1">
      <alignment vertical="center" wrapText="1" shrinkToFit="1"/>
    </xf>
    <xf numFmtId="38" fontId="5" fillId="0" borderId="12" xfId="1" applyFont="1" applyFill="1" applyBorder="1" applyAlignment="1">
      <alignment vertical="center" wrapText="1" shrinkToFit="1"/>
    </xf>
    <xf numFmtId="38" fontId="5" fillId="0" borderId="13" xfId="1" applyFont="1" applyFill="1" applyBorder="1" applyAlignment="1">
      <alignment vertical="center" wrapText="1" shrinkToFit="1"/>
    </xf>
    <xf numFmtId="0" fontId="11" fillId="0" borderId="48" xfId="0" applyFont="1" applyBorder="1" applyAlignment="1">
      <alignment horizontal="center" vertical="center"/>
    </xf>
    <xf numFmtId="0" fontId="11" fillId="0" borderId="58" xfId="0" applyFont="1" applyBorder="1" applyAlignment="1">
      <alignment horizontal="center" vertical="center"/>
    </xf>
    <xf numFmtId="0" fontId="11" fillId="0" borderId="49" xfId="0" applyFont="1" applyBorder="1" applyAlignment="1">
      <alignment horizontal="center" vertical="center"/>
    </xf>
    <xf numFmtId="38" fontId="11" fillId="0" borderId="55" xfId="1" applyFont="1" applyBorder="1" applyAlignment="1">
      <alignment horizontal="center" vertical="center"/>
    </xf>
    <xf numFmtId="38" fontId="11" fillId="0" borderId="60" xfId="1" applyFont="1" applyBorder="1" applyAlignment="1">
      <alignment horizontal="center" vertical="center"/>
    </xf>
    <xf numFmtId="38" fontId="11" fillId="0" borderId="64" xfId="1" applyFont="1" applyBorder="1" applyAlignment="1">
      <alignment horizontal="center" vertical="center"/>
    </xf>
    <xf numFmtId="0" fontId="10" fillId="0" borderId="0" xfId="0" applyFont="1" applyAlignment="1">
      <alignment horizontal="center" vertical="center"/>
    </xf>
    <xf numFmtId="0" fontId="11" fillId="0" borderId="34" xfId="0" applyFont="1" applyBorder="1" applyAlignment="1">
      <alignment horizontal="center" vertical="center"/>
    </xf>
    <xf numFmtId="0" fontId="11" fillId="0" borderId="35" xfId="0" applyFont="1" applyBorder="1" applyAlignment="1">
      <alignment horizontal="center" vertical="center"/>
    </xf>
    <xf numFmtId="38" fontId="11" fillId="0" borderId="36" xfId="1" applyFont="1" applyBorder="1" applyAlignment="1">
      <alignment horizontal="center" vertical="center"/>
    </xf>
    <xf numFmtId="38" fontId="11" fillId="0" borderId="35" xfId="1" applyFont="1" applyBorder="1" applyAlignment="1">
      <alignment horizontal="center" vertical="center"/>
    </xf>
    <xf numFmtId="0" fontId="11" fillId="0" borderId="38" xfId="0" applyFont="1" applyBorder="1" applyAlignment="1">
      <alignment horizontal="center" vertical="center"/>
    </xf>
    <xf numFmtId="0" fontId="11" fillId="0" borderId="43" xfId="0" applyFont="1" applyBorder="1" applyAlignment="1">
      <alignment horizontal="center" vertical="center"/>
    </xf>
    <xf numFmtId="38" fontId="0" fillId="0" borderId="89" xfId="1" applyFont="1" applyBorder="1" applyAlignment="1">
      <alignment horizontal="center" vertical="center"/>
    </xf>
    <xf numFmtId="38" fontId="0" fillId="0" borderId="78" xfId="1" applyFont="1" applyBorder="1" applyAlignment="1">
      <alignment horizontal="center" vertical="center"/>
    </xf>
    <xf numFmtId="0" fontId="11" fillId="0" borderId="22" xfId="0" applyFont="1" applyBorder="1" applyAlignment="1">
      <alignment horizontal="center" vertical="center"/>
    </xf>
    <xf numFmtId="38" fontId="11" fillId="7" borderId="66" xfId="1" applyFont="1" applyFill="1" applyBorder="1" applyAlignment="1">
      <alignment horizontal="center" vertical="center"/>
    </xf>
    <xf numFmtId="38" fontId="11" fillId="7" borderId="69" xfId="1" applyFont="1" applyFill="1" applyBorder="1" applyAlignment="1">
      <alignment horizontal="center" vertical="center"/>
    </xf>
    <xf numFmtId="38" fontId="12" fillId="8" borderId="89" xfId="1" applyFont="1" applyFill="1" applyBorder="1" applyAlignment="1">
      <alignment vertical="top"/>
    </xf>
    <xf numFmtId="38" fontId="12" fillId="8" borderId="99" xfId="1" applyFont="1" applyFill="1" applyBorder="1" applyAlignment="1">
      <alignment vertical="top"/>
    </xf>
    <xf numFmtId="38" fontId="12" fillId="8" borderId="97" xfId="1" applyFont="1" applyFill="1" applyBorder="1" applyAlignment="1">
      <alignment vertical="top"/>
    </xf>
    <xf numFmtId="38" fontId="11" fillId="0" borderId="117" xfId="1" applyFont="1" applyBorder="1" applyAlignment="1">
      <alignment horizontal="center" vertical="center"/>
    </xf>
    <xf numFmtId="38" fontId="11" fillId="0" borderId="112" xfId="1" applyFont="1" applyBorder="1" applyAlignment="1">
      <alignment horizontal="center" vertical="center"/>
    </xf>
    <xf numFmtId="0" fontId="11" fillId="0" borderId="77" xfId="0" applyFont="1" applyBorder="1" applyAlignment="1">
      <alignment horizontal="center" vertical="center"/>
    </xf>
    <xf numFmtId="0" fontId="11" fillId="0" borderId="78" xfId="0" applyFont="1" applyBorder="1" applyAlignment="1">
      <alignment horizontal="center" vertical="center"/>
    </xf>
    <xf numFmtId="0" fontId="11" fillId="0" borderId="80" xfId="0" applyFont="1" applyBorder="1" applyAlignment="1">
      <alignment horizontal="center" vertical="center"/>
    </xf>
    <xf numFmtId="0" fontId="11" fillId="0" borderId="31" xfId="0" applyFont="1" applyBorder="1" applyAlignment="1">
      <alignment horizontal="center" vertical="center"/>
    </xf>
    <xf numFmtId="0" fontId="11" fillId="0" borderId="84" xfId="0" applyFont="1" applyBorder="1" applyAlignment="1">
      <alignment horizontal="center" vertical="center"/>
    </xf>
    <xf numFmtId="0" fontId="11" fillId="0" borderId="86" xfId="0" applyFont="1" applyBorder="1" applyAlignment="1">
      <alignment horizontal="center" vertical="center"/>
    </xf>
    <xf numFmtId="38" fontId="12" fillId="8" borderId="54" xfId="1" applyFont="1" applyFill="1" applyBorder="1" applyAlignment="1">
      <alignment vertical="top"/>
    </xf>
    <xf numFmtId="38" fontId="12" fillId="8" borderId="98" xfId="1" applyFont="1" applyFill="1" applyBorder="1" applyAlignment="1">
      <alignment vertical="top"/>
    </xf>
    <xf numFmtId="38" fontId="12" fillId="8" borderId="57" xfId="1" applyFont="1" applyFill="1" applyBorder="1" applyAlignment="1">
      <alignment vertical="top"/>
    </xf>
    <xf numFmtId="0" fontId="11" fillId="0" borderId="43" xfId="0" applyFont="1" applyBorder="1" applyAlignment="1">
      <alignment horizontal="center" vertical="center" wrapText="1"/>
    </xf>
    <xf numFmtId="0" fontId="11" fillId="8" borderId="59" xfId="0" applyFont="1" applyFill="1" applyBorder="1" applyAlignment="1">
      <alignment vertical="top"/>
    </xf>
    <xf numFmtId="0" fontId="11" fillId="8" borderId="0" xfId="0" applyFont="1" applyFill="1" applyAlignment="1">
      <alignment vertical="top"/>
    </xf>
    <xf numFmtId="0" fontId="11" fillId="8" borderId="62" xfId="0" applyFont="1" applyFill="1" applyBorder="1" applyAlignment="1">
      <alignment vertical="top"/>
    </xf>
    <xf numFmtId="38" fontId="11" fillId="7" borderId="91" xfId="1" applyFont="1" applyFill="1" applyBorder="1" applyAlignment="1">
      <alignment horizontal="center" vertical="center"/>
    </xf>
    <xf numFmtId="38" fontId="11" fillId="0" borderId="94" xfId="1" applyFont="1" applyBorder="1" applyAlignment="1">
      <alignment horizontal="center" vertical="center"/>
    </xf>
    <xf numFmtId="38" fontId="11" fillId="0" borderId="51" xfId="1" applyFont="1" applyBorder="1" applyAlignment="1">
      <alignment horizontal="center" vertical="center"/>
    </xf>
    <xf numFmtId="38" fontId="11" fillId="0" borderId="81" xfId="1" applyFont="1" applyBorder="1" applyAlignment="1">
      <alignment horizontal="center" vertical="center"/>
    </xf>
    <xf numFmtId="0" fontId="12" fillId="8" borderId="54" xfId="0" applyFont="1" applyFill="1" applyBorder="1" applyAlignment="1">
      <alignment vertical="center"/>
    </xf>
    <xf numFmtId="0" fontId="12" fillId="8" borderId="98" xfId="0" applyFont="1" applyFill="1" applyBorder="1" applyAlignment="1">
      <alignment vertical="center"/>
    </xf>
    <xf numFmtId="0" fontId="12" fillId="8" borderId="57" xfId="0" applyFont="1" applyFill="1" applyBorder="1" applyAlignment="1">
      <alignment vertical="center"/>
    </xf>
    <xf numFmtId="0" fontId="12" fillId="8" borderId="89" xfId="0" applyFont="1" applyFill="1" applyBorder="1" applyAlignment="1">
      <alignment vertical="center"/>
    </xf>
    <xf numFmtId="0" fontId="12" fillId="8" borderId="99" xfId="0" applyFont="1" applyFill="1" applyBorder="1" applyAlignment="1">
      <alignment vertical="center"/>
    </xf>
    <xf numFmtId="0" fontId="12" fillId="8" borderId="97" xfId="0" applyFont="1" applyFill="1" applyBorder="1" applyAlignment="1">
      <alignment vertical="center"/>
    </xf>
    <xf numFmtId="0" fontId="15" fillId="0" borderId="0" xfId="0" applyFont="1" applyAlignment="1">
      <alignment horizontal="center" vertical="center"/>
    </xf>
    <xf numFmtId="0" fontId="11" fillId="0" borderId="84" xfId="0" applyFont="1" applyBorder="1" applyAlignment="1">
      <alignment horizontal="center" vertical="center" wrapText="1"/>
    </xf>
    <xf numFmtId="0" fontId="11" fillId="0" borderId="86" xfId="0" applyFont="1" applyBorder="1" applyAlignment="1">
      <alignment horizontal="center" vertical="center" wrapText="1"/>
    </xf>
    <xf numFmtId="0" fontId="14" fillId="0" borderId="0" xfId="0" applyFont="1" applyAlignment="1">
      <alignment vertical="center" wrapText="1"/>
    </xf>
    <xf numFmtId="0" fontId="11" fillId="0" borderId="38" xfId="0" applyFont="1" applyBorder="1" applyAlignment="1">
      <alignment horizontal="center" vertical="center" wrapText="1"/>
    </xf>
    <xf numFmtId="0" fontId="11" fillId="0" borderId="110" xfId="0" applyFont="1" applyBorder="1" applyAlignment="1">
      <alignment horizontal="center" vertical="center"/>
    </xf>
    <xf numFmtId="0" fontId="11" fillId="0" borderId="79" xfId="0" applyFont="1" applyBorder="1" applyAlignment="1">
      <alignment horizontal="center" vertical="center"/>
    </xf>
    <xf numFmtId="0" fontId="11" fillId="0" borderId="83" xfId="0" applyFont="1" applyBorder="1" applyAlignment="1">
      <alignment horizontal="center" vertical="center"/>
    </xf>
    <xf numFmtId="0" fontId="23" fillId="0" borderId="80" xfId="0" applyFont="1" applyBorder="1" applyAlignment="1">
      <alignment horizontal="center" vertical="center"/>
    </xf>
    <xf numFmtId="0" fontId="18" fillId="0" borderId="0" xfId="0" applyFont="1" applyAlignment="1">
      <alignment vertical="top" wrapText="1"/>
    </xf>
    <xf numFmtId="0" fontId="11" fillId="0" borderId="93" xfId="0" applyFont="1" applyBorder="1" applyAlignment="1">
      <alignment horizontal="center" vertical="center"/>
    </xf>
    <xf numFmtId="0" fontId="11" fillId="0" borderId="106" xfId="0" applyFont="1" applyBorder="1" applyAlignment="1">
      <alignment horizontal="center" vertical="center"/>
    </xf>
    <xf numFmtId="0" fontId="11" fillId="0" borderId="104" xfId="0" applyFont="1" applyBorder="1" applyAlignment="1">
      <alignment horizontal="center" vertical="center"/>
    </xf>
    <xf numFmtId="0" fontId="11" fillId="0" borderId="102" xfId="0" applyFont="1" applyBorder="1" applyAlignment="1">
      <alignment horizontal="center" vertical="center"/>
    </xf>
    <xf numFmtId="0" fontId="11" fillId="0" borderId="100" xfId="0" applyFont="1" applyBorder="1" applyAlignment="1">
      <alignment horizontal="center" vertical="center"/>
    </xf>
    <xf numFmtId="0" fontId="11" fillId="0" borderId="81" xfId="0" applyFont="1" applyBorder="1" applyAlignment="1">
      <alignment horizontal="center" vertical="center"/>
    </xf>
    <xf numFmtId="0" fontId="11" fillId="0" borderId="77" xfId="0" applyFont="1" applyBorder="1" applyAlignment="1">
      <alignment horizontal="center" vertical="center" wrapText="1"/>
    </xf>
    <xf numFmtId="0" fontId="11" fillId="0" borderId="78" xfId="0" applyFont="1" applyBorder="1" applyAlignment="1">
      <alignment horizontal="center" vertical="center" wrapText="1"/>
    </xf>
    <xf numFmtId="0" fontId="11" fillId="0" borderId="80" xfId="0" applyFont="1" applyBorder="1" applyAlignment="1">
      <alignment horizontal="center" vertical="center" wrapText="1"/>
    </xf>
    <xf numFmtId="0" fontId="11" fillId="0" borderId="31" xfId="0" applyFont="1" applyBorder="1" applyAlignment="1">
      <alignment horizontal="center" vertical="center" wrapText="1"/>
    </xf>
    <xf numFmtId="0" fontId="12" fillId="8" borderId="59" xfId="0" applyFont="1" applyFill="1" applyBorder="1" applyAlignment="1">
      <alignment vertical="center"/>
    </xf>
    <xf numFmtId="0" fontId="12" fillId="8" borderId="0" xfId="0" applyFont="1" applyFill="1" applyAlignment="1">
      <alignment vertical="center"/>
    </xf>
    <xf numFmtId="0" fontId="12" fillId="8" borderId="62" xfId="0" applyFont="1" applyFill="1" applyBorder="1" applyAlignment="1">
      <alignment vertical="center"/>
    </xf>
    <xf numFmtId="0" fontId="11" fillId="0" borderId="36" xfId="0" applyFont="1" applyBorder="1" applyAlignment="1">
      <alignment horizontal="center" vertical="center"/>
    </xf>
    <xf numFmtId="0" fontId="15" fillId="0" borderId="0" xfId="0" applyFont="1" applyAlignment="1">
      <alignment horizontal="center" vertical="center" wrapText="1"/>
    </xf>
    <xf numFmtId="0" fontId="11" fillId="0" borderId="55" xfId="0" applyFont="1" applyBorder="1" applyAlignment="1">
      <alignment horizontal="center" vertical="center"/>
    </xf>
    <xf numFmtId="0" fontId="11" fillId="0" borderId="60" xfId="0" applyFont="1" applyBorder="1" applyAlignment="1">
      <alignment horizontal="center" vertical="center"/>
    </xf>
    <xf numFmtId="0" fontId="11" fillId="0" borderId="94" xfId="0" applyFont="1" applyBorder="1" applyAlignment="1">
      <alignment horizontal="center" vertical="center"/>
    </xf>
    <xf numFmtId="0" fontId="11" fillId="0" borderId="113" xfId="0" applyFont="1" applyBorder="1" applyAlignment="1">
      <alignment horizontal="center" vertical="center"/>
    </xf>
    <xf numFmtId="0" fontId="11" fillId="0" borderId="69" xfId="0" applyFont="1" applyBorder="1" applyAlignment="1">
      <alignment horizontal="center" vertical="center"/>
    </xf>
  </cellXfs>
  <cellStyles count="4">
    <cellStyle name="桁区切り" xfId="1" builtinId="6"/>
    <cellStyle name="標準" xfId="0" builtinId="0"/>
    <cellStyle name="標準 2" xfId="2"/>
    <cellStyle name="標準 3" xfId="3"/>
  </cellStyles>
  <dxfs count="9">
    <dxf>
      <fill>
        <patternFill>
          <bgColor rgb="FFFF0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458470</xdr:colOff>
      <xdr:row>15</xdr:row>
      <xdr:rowOff>222836</xdr:rowOff>
    </xdr:from>
    <xdr:to>
      <xdr:col>6</xdr:col>
      <xdr:colOff>709030</xdr:colOff>
      <xdr:row>19</xdr:row>
      <xdr:rowOff>83636</xdr:rowOff>
    </xdr:to>
    <xdr:sp macro="" textlink="">
      <xdr:nvSpPr>
        <xdr:cNvPr id="2" name="テキスト ボックス 1">
          <a:extLst>
            <a:ext uri="{FF2B5EF4-FFF2-40B4-BE49-F238E27FC236}">
              <a16:creationId xmlns:a16="http://schemas.microsoft.com/office/drawing/2014/main" id="{103862C9-F9BD-44AC-98BE-E84CEDE0220B}"/>
            </a:ext>
          </a:extLst>
        </xdr:cNvPr>
        <xdr:cNvSpPr txBox="1"/>
      </xdr:nvSpPr>
      <xdr:spPr>
        <a:xfrm>
          <a:off x="458470" y="5236796"/>
          <a:ext cx="7200000" cy="10800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3200"/>
            <a:t>別紙２　清算書内訳計算表のとおり</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7620</xdr:colOff>
      <xdr:row>5</xdr:row>
      <xdr:rowOff>31750</xdr:rowOff>
    </xdr:from>
    <xdr:to>
      <xdr:col>7</xdr:col>
      <xdr:colOff>4363620</xdr:colOff>
      <xdr:row>5</xdr:row>
      <xdr:rowOff>625750</xdr:rowOff>
    </xdr:to>
    <xdr:sp macro="" textlink="">
      <xdr:nvSpPr>
        <xdr:cNvPr id="2" name="正方形/長方形 1">
          <a:extLst>
            <a:ext uri="{FF2B5EF4-FFF2-40B4-BE49-F238E27FC236}">
              <a16:creationId xmlns:a16="http://schemas.microsoft.com/office/drawing/2014/main" id="{00000000-0008-0000-0500-000002000000}"/>
            </a:ext>
          </a:extLst>
        </xdr:cNvPr>
        <xdr:cNvSpPr/>
      </xdr:nvSpPr>
      <xdr:spPr>
        <a:xfrm>
          <a:off x="4274820" y="869950"/>
          <a:ext cx="599340" cy="136800"/>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7620</xdr:colOff>
      <xdr:row>6</xdr:row>
      <xdr:rowOff>25400</xdr:rowOff>
    </xdr:from>
    <xdr:to>
      <xdr:col>7</xdr:col>
      <xdr:colOff>4363620</xdr:colOff>
      <xdr:row>6</xdr:row>
      <xdr:rowOff>817400</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4274820" y="1031240"/>
          <a:ext cx="599340" cy="144300"/>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endParaRPr kumimoji="1" lang="ja-JP" altLang="en-US" sz="1100"/>
        </a:p>
      </xdr:txBody>
    </xdr:sp>
    <xdr:clientData/>
  </xdr:twoCellAnchor>
  <xdr:twoCellAnchor>
    <xdr:from>
      <xdr:col>7</xdr:col>
      <xdr:colOff>7620</xdr:colOff>
      <xdr:row>7</xdr:row>
      <xdr:rowOff>39370</xdr:rowOff>
    </xdr:from>
    <xdr:to>
      <xdr:col>7</xdr:col>
      <xdr:colOff>4363620</xdr:colOff>
      <xdr:row>7</xdr:row>
      <xdr:rowOff>651370</xdr:rowOff>
    </xdr:to>
    <xdr:sp macro="" textlink="">
      <xdr:nvSpPr>
        <xdr:cNvPr id="4" name="正方形/長方形 3">
          <a:extLst>
            <a:ext uri="{FF2B5EF4-FFF2-40B4-BE49-F238E27FC236}">
              <a16:creationId xmlns:a16="http://schemas.microsoft.com/office/drawing/2014/main" id="{00000000-0008-0000-0500-000004000000}"/>
            </a:ext>
          </a:extLst>
        </xdr:cNvPr>
        <xdr:cNvSpPr/>
      </xdr:nvSpPr>
      <xdr:spPr>
        <a:xfrm>
          <a:off x="4274820" y="1212850"/>
          <a:ext cx="599340" cy="131940"/>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8890</xdr:colOff>
      <xdr:row>8</xdr:row>
      <xdr:rowOff>39370</xdr:rowOff>
    </xdr:from>
    <xdr:to>
      <xdr:col>7</xdr:col>
      <xdr:colOff>4364890</xdr:colOff>
      <xdr:row>8</xdr:row>
      <xdr:rowOff>651370</xdr:rowOff>
    </xdr:to>
    <xdr:sp macro="" textlink="">
      <xdr:nvSpPr>
        <xdr:cNvPr id="5" name="正方形/長方形 4">
          <a:extLst>
            <a:ext uri="{FF2B5EF4-FFF2-40B4-BE49-F238E27FC236}">
              <a16:creationId xmlns:a16="http://schemas.microsoft.com/office/drawing/2014/main" id="{00000000-0008-0000-0500-000005000000}"/>
            </a:ext>
          </a:extLst>
        </xdr:cNvPr>
        <xdr:cNvSpPr/>
      </xdr:nvSpPr>
      <xdr:spPr>
        <a:xfrm>
          <a:off x="4276090" y="1380490"/>
          <a:ext cx="599340" cy="131940"/>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8890</xdr:colOff>
      <xdr:row>9</xdr:row>
      <xdr:rowOff>83820</xdr:rowOff>
    </xdr:from>
    <xdr:to>
      <xdr:col>7</xdr:col>
      <xdr:colOff>4364890</xdr:colOff>
      <xdr:row>15</xdr:row>
      <xdr:rowOff>110820</xdr:rowOff>
    </xdr:to>
    <xdr:sp macro="" textlink="">
      <xdr:nvSpPr>
        <xdr:cNvPr id="6" name="正方形/長方形 5">
          <a:extLst>
            <a:ext uri="{FF2B5EF4-FFF2-40B4-BE49-F238E27FC236}">
              <a16:creationId xmlns:a16="http://schemas.microsoft.com/office/drawing/2014/main" id="{00000000-0008-0000-0500-000006000000}"/>
            </a:ext>
          </a:extLst>
        </xdr:cNvPr>
        <xdr:cNvSpPr/>
      </xdr:nvSpPr>
      <xdr:spPr>
        <a:xfrm>
          <a:off x="4276090" y="1592580"/>
          <a:ext cx="599340" cy="1032840"/>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7620</xdr:colOff>
      <xdr:row>16</xdr:row>
      <xdr:rowOff>71120</xdr:rowOff>
    </xdr:from>
    <xdr:to>
      <xdr:col>7</xdr:col>
      <xdr:colOff>4363620</xdr:colOff>
      <xdr:row>17</xdr:row>
      <xdr:rowOff>132620</xdr:rowOff>
    </xdr:to>
    <xdr:sp macro="" textlink="">
      <xdr:nvSpPr>
        <xdr:cNvPr id="7" name="正方形/長方形 6">
          <a:extLst>
            <a:ext uri="{FF2B5EF4-FFF2-40B4-BE49-F238E27FC236}">
              <a16:creationId xmlns:a16="http://schemas.microsoft.com/office/drawing/2014/main" id="{00000000-0008-0000-0500-000007000000}"/>
            </a:ext>
          </a:extLst>
        </xdr:cNvPr>
        <xdr:cNvSpPr/>
      </xdr:nvSpPr>
      <xdr:spPr>
        <a:xfrm>
          <a:off x="4274820" y="2753360"/>
          <a:ext cx="599340" cy="229140"/>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7620</xdr:colOff>
      <xdr:row>18</xdr:row>
      <xdr:rowOff>13970</xdr:rowOff>
    </xdr:from>
    <xdr:to>
      <xdr:col>7</xdr:col>
      <xdr:colOff>4363620</xdr:colOff>
      <xdr:row>18</xdr:row>
      <xdr:rowOff>265970</xdr:rowOff>
    </xdr:to>
    <xdr:sp macro="" textlink="">
      <xdr:nvSpPr>
        <xdr:cNvPr id="8" name="正方形/長方形 7">
          <a:extLst>
            <a:ext uri="{FF2B5EF4-FFF2-40B4-BE49-F238E27FC236}">
              <a16:creationId xmlns:a16="http://schemas.microsoft.com/office/drawing/2014/main" id="{00000000-0008-0000-0500-000008000000}"/>
            </a:ext>
          </a:extLst>
        </xdr:cNvPr>
        <xdr:cNvSpPr/>
      </xdr:nvSpPr>
      <xdr:spPr>
        <a:xfrm>
          <a:off x="4274820" y="3031490"/>
          <a:ext cx="599340" cy="152940"/>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6350</xdr:colOff>
      <xdr:row>20</xdr:row>
      <xdr:rowOff>25400</xdr:rowOff>
    </xdr:from>
    <xdr:to>
      <xdr:col>7</xdr:col>
      <xdr:colOff>4362350</xdr:colOff>
      <xdr:row>20</xdr:row>
      <xdr:rowOff>619400</xdr:rowOff>
    </xdr:to>
    <xdr:sp macro="" textlink="">
      <xdr:nvSpPr>
        <xdr:cNvPr id="9" name="正方形/長方形 8">
          <a:extLst>
            <a:ext uri="{FF2B5EF4-FFF2-40B4-BE49-F238E27FC236}">
              <a16:creationId xmlns:a16="http://schemas.microsoft.com/office/drawing/2014/main" id="{00000000-0008-0000-0500-000009000000}"/>
            </a:ext>
          </a:extLst>
        </xdr:cNvPr>
        <xdr:cNvSpPr/>
      </xdr:nvSpPr>
      <xdr:spPr>
        <a:xfrm>
          <a:off x="4273550" y="3378200"/>
          <a:ext cx="606960" cy="144420"/>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6350</xdr:colOff>
      <xdr:row>22</xdr:row>
      <xdr:rowOff>12700</xdr:rowOff>
    </xdr:from>
    <xdr:to>
      <xdr:col>7</xdr:col>
      <xdr:colOff>4362350</xdr:colOff>
      <xdr:row>22</xdr:row>
      <xdr:rowOff>264700</xdr:rowOff>
    </xdr:to>
    <xdr:sp macro="" textlink="">
      <xdr:nvSpPr>
        <xdr:cNvPr id="10" name="正方形/長方形 9">
          <a:extLst>
            <a:ext uri="{FF2B5EF4-FFF2-40B4-BE49-F238E27FC236}">
              <a16:creationId xmlns:a16="http://schemas.microsoft.com/office/drawing/2014/main" id="{00000000-0008-0000-0500-00000A000000}"/>
            </a:ext>
          </a:extLst>
        </xdr:cNvPr>
        <xdr:cNvSpPr/>
      </xdr:nvSpPr>
      <xdr:spPr>
        <a:xfrm>
          <a:off x="4273550" y="3700780"/>
          <a:ext cx="606960" cy="152940"/>
        </a:xfrm>
        <a:prstGeom prst="rect">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6350</xdr:colOff>
      <xdr:row>26</xdr:row>
      <xdr:rowOff>165100</xdr:rowOff>
    </xdr:from>
    <xdr:to>
      <xdr:col>7</xdr:col>
      <xdr:colOff>4362350</xdr:colOff>
      <xdr:row>29</xdr:row>
      <xdr:rowOff>25600</xdr:rowOff>
    </xdr:to>
    <xdr:sp macro="" textlink="">
      <xdr:nvSpPr>
        <xdr:cNvPr id="11" name="正方形/長方形 10">
          <a:extLst>
            <a:ext uri="{FF2B5EF4-FFF2-40B4-BE49-F238E27FC236}">
              <a16:creationId xmlns:a16="http://schemas.microsoft.com/office/drawing/2014/main" id="{00000000-0008-0000-0500-00000B000000}"/>
            </a:ext>
          </a:extLst>
        </xdr:cNvPr>
        <xdr:cNvSpPr/>
      </xdr:nvSpPr>
      <xdr:spPr>
        <a:xfrm>
          <a:off x="4273550" y="4523740"/>
          <a:ext cx="606960" cy="363420"/>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6350</xdr:colOff>
      <xdr:row>34</xdr:row>
      <xdr:rowOff>184150</xdr:rowOff>
    </xdr:from>
    <xdr:to>
      <xdr:col>7</xdr:col>
      <xdr:colOff>4362350</xdr:colOff>
      <xdr:row>38</xdr:row>
      <xdr:rowOff>16150</xdr:rowOff>
    </xdr:to>
    <xdr:sp macro="" textlink="">
      <xdr:nvSpPr>
        <xdr:cNvPr id="12" name="正方形/長方形 11">
          <a:extLst>
            <a:ext uri="{FF2B5EF4-FFF2-40B4-BE49-F238E27FC236}">
              <a16:creationId xmlns:a16="http://schemas.microsoft.com/office/drawing/2014/main" id="{00000000-0008-0000-0500-00000C000000}"/>
            </a:ext>
          </a:extLst>
        </xdr:cNvPr>
        <xdr:cNvSpPr/>
      </xdr:nvSpPr>
      <xdr:spPr>
        <a:xfrm>
          <a:off x="4273550" y="5868670"/>
          <a:ext cx="606960" cy="517800"/>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6350</xdr:colOff>
      <xdr:row>51</xdr:row>
      <xdr:rowOff>76200</xdr:rowOff>
    </xdr:from>
    <xdr:to>
      <xdr:col>7</xdr:col>
      <xdr:colOff>4362350</xdr:colOff>
      <xdr:row>51</xdr:row>
      <xdr:rowOff>670200</xdr:rowOff>
    </xdr:to>
    <xdr:sp macro="" textlink="">
      <xdr:nvSpPr>
        <xdr:cNvPr id="13" name="正方形/長方形 12">
          <a:extLst>
            <a:ext uri="{FF2B5EF4-FFF2-40B4-BE49-F238E27FC236}">
              <a16:creationId xmlns:a16="http://schemas.microsoft.com/office/drawing/2014/main" id="{00000000-0008-0000-0500-00000D000000}"/>
            </a:ext>
          </a:extLst>
        </xdr:cNvPr>
        <xdr:cNvSpPr/>
      </xdr:nvSpPr>
      <xdr:spPr>
        <a:xfrm>
          <a:off x="4273550" y="8625840"/>
          <a:ext cx="606960" cy="91080"/>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6350</xdr:colOff>
      <xdr:row>46</xdr:row>
      <xdr:rowOff>63500</xdr:rowOff>
    </xdr:from>
    <xdr:to>
      <xdr:col>7</xdr:col>
      <xdr:colOff>4362350</xdr:colOff>
      <xdr:row>48</xdr:row>
      <xdr:rowOff>114500</xdr:rowOff>
    </xdr:to>
    <xdr:sp macro="" textlink="">
      <xdr:nvSpPr>
        <xdr:cNvPr id="14" name="正方形/長方形 13">
          <a:extLst>
            <a:ext uri="{FF2B5EF4-FFF2-40B4-BE49-F238E27FC236}">
              <a16:creationId xmlns:a16="http://schemas.microsoft.com/office/drawing/2014/main" id="{00000000-0008-0000-0500-00000E000000}"/>
            </a:ext>
          </a:extLst>
        </xdr:cNvPr>
        <xdr:cNvSpPr/>
      </xdr:nvSpPr>
      <xdr:spPr>
        <a:xfrm>
          <a:off x="4273550" y="7774940"/>
          <a:ext cx="606960" cy="386280"/>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6350</xdr:colOff>
      <xdr:row>41</xdr:row>
      <xdr:rowOff>177800</xdr:rowOff>
    </xdr:from>
    <xdr:to>
      <xdr:col>7</xdr:col>
      <xdr:colOff>4362350</xdr:colOff>
      <xdr:row>46</xdr:row>
      <xdr:rowOff>17300</xdr:rowOff>
    </xdr:to>
    <xdr:sp macro="" textlink="">
      <xdr:nvSpPr>
        <xdr:cNvPr id="15" name="正方形/長方形 14">
          <a:extLst>
            <a:ext uri="{FF2B5EF4-FFF2-40B4-BE49-F238E27FC236}">
              <a16:creationId xmlns:a16="http://schemas.microsoft.com/office/drawing/2014/main" id="{00000000-0008-0000-0500-00000F000000}"/>
            </a:ext>
          </a:extLst>
        </xdr:cNvPr>
        <xdr:cNvSpPr/>
      </xdr:nvSpPr>
      <xdr:spPr>
        <a:xfrm>
          <a:off x="4273550" y="7043420"/>
          <a:ext cx="606960" cy="685320"/>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endParaRPr kumimoji="1" lang="ja-JP" altLang="en-US" sz="1100"/>
        </a:p>
      </xdr:txBody>
    </xdr:sp>
    <xdr:clientData/>
  </xdr:twoCellAnchor>
  <xdr:twoCellAnchor>
    <xdr:from>
      <xdr:col>7</xdr:col>
      <xdr:colOff>6350</xdr:colOff>
      <xdr:row>48</xdr:row>
      <xdr:rowOff>171450</xdr:rowOff>
    </xdr:from>
    <xdr:to>
      <xdr:col>7</xdr:col>
      <xdr:colOff>4362350</xdr:colOff>
      <xdr:row>50</xdr:row>
      <xdr:rowOff>42450</xdr:rowOff>
    </xdr:to>
    <xdr:sp macro="" textlink="">
      <xdr:nvSpPr>
        <xdr:cNvPr id="16" name="正方形/長方形 15">
          <a:extLst>
            <a:ext uri="{FF2B5EF4-FFF2-40B4-BE49-F238E27FC236}">
              <a16:creationId xmlns:a16="http://schemas.microsoft.com/office/drawing/2014/main" id="{00000000-0008-0000-0500-000010000000}"/>
            </a:ext>
          </a:extLst>
        </xdr:cNvPr>
        <xdr:cNvSpPr/>
      </xdr:nvSpPr>
      <xdr:spPr>
        <a:xfrm>
          <a:off x="4273550" y="8210550"/>
          <a:ext cx="606960" cy="213900"/>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6350</xdr:colOff>
      <xdr:row>52</xdr:row>
      <xdr:rowOff>165100</xdr:rowOff>
    </xdr:from>
    <xdr:to>
      <xdr:col>7</xdr:col>
      <xdr:colOff>4362350</xdr:colOff>
      <xdr:row>54</xdr:row>
      <xdr:rowOff>36100</xdr:rowOff>
    </xdr:to>
    <xdr:sp macro="" textlink="">
      <xdr:nvSpPr>
        <xdr:cNvPr id="17" name="正方形/長方形 16">
          <a:extLst>
            <a:ext uri="{FF2B5EF4-FFF2-40B4-BE49-F238E27FC236}">
              <a16:creationId xmlns:a16="http://schemas.microsoft.com/office/drawing/2014/main" id="{00000000-0008-0000-0500-000011000000}"/>
            </a:ext>
          </a:extLst>
        </xdr:cNvPr>
        <xdr:cNvSpPr/>
      </xdr:nvSpPr>
      <xdr:spPr>
        <a:xfrm>
          <a:off x="4273550" y="8882380"/>
          <a:ext cx="606960" cy="206280"/>
        </a:xfrm>
        <a:prstGeom prst="rect">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7620</xdr:colOff>
      <xdr:row>52</xdr:row>
      <xdr:rowOff>162560</xdr:rowOff>
    </xdr:from>
    <xdr:to>
      <xdr:col>7</xdr:col>
      <xdr:colOff>4363620</xdr:colOff>
      <xdr:row>54</xdr:row>
      <xdr:rowOff>33560</xdr:rowOff>
    </xdr:to>
    <xdr:sp macro="" textlink="">
      <xdr:nvSpPr>
        <xdr:cNvPr id="18" name="正方形/長方形 17">
          <a:extLst>
            <a:ext uri="{FF2B5EF4-FFF2-40B4-BE49-F238E27FC236}">
              <a16:creationId xmlns:a16="http://schemas.microsoft.com/office/drawing/2014/main" id="{00000000-0008-0000-0500-000012000000}"/>
            </a:ext>
          </a:extLst>
        </xdr:cNvPr>
        <xdr:cNvSpPr/>
      </xdr:nvSpPr>
      <xdr:spPr>
        <a:xfrm>
          <a:off x="4274820" y="8879840"/>
          <a:ext cx="599340" cy="206280"/>
        </a:xfrm>
        <a:prstGeom prst="rect">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0</xdr:colOff>
      <xdr:row>55</xdr:row>
      <xdr:rowOff>246380</xdr:rowOff>
    </xdr:from>
    <xdr:to>
      <xdr:col>8</xdr:col>
      <xdr:colOff>0</xdr:colOff>
      <xdr:row>63</xdr:row>
      <xdr:rowOff>161925</xdr:rowOff>
    </xdr:to>
    <xdr:sp macro="" textlink="">
      <xdr:nvSpPr>
        <xdr:cNvPr id="19" name="正方形/長方形 18">
          <a:extLst>
            <a:ext uri="{FF2B5EF4-FFF2-40B4-BE49-F238E27FC236}">
              <a16:creationId xmlns:a16="http://schemas.microsoft.com/office/drawing/2014/main" id="{00000000-0008-0000-0500-000013000000}"/>
            </a:ext>
          </a:extLst>
        </xdr:cNvPr>
        <xdr:cNvSpPr/>
      </xdr:nvSpPr>
      <xdr:spPr>
        <a:xfrm>
          <a:off x="4943475" y="14324330"/>
          <a:ext cx="4857750" cy="1991995"/>
        </a:xfrm>
        <a:prstGeom prst="rect">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106680</xdr:colOff>
      <xdr:row>6</xdr:row>
      <xdr:rowOff>30480</xdr:rowOff>
    </xdr:from>
    <xdr:to>
      <xdr:col>8</xdr:col>
      <xdr:colOff>266700</xdr:colOff>
      <xdr:row>17</xdr:row>
      <xdr:rowOff>130680</xdr:rowOff>
    </xdr:to>
    <xdr:sp macro="" textlink="">
      <xdr:nvSpPr>
        <xdr:cNvPr id="20" name="右大かっこ 19">
          <a:extLst>
            <a:ext uri="{FF2B5EF4-FFF2-40B4-BE49-F238E27FC236}">
              <a16:creationId xmlns:a16="http://schemas.microsoft.com/office/drawing/2014/main" id="{00000000-0008-0000-0500-000014000000}"/>
            </a:ext>
          </a:extLst>
        </xdr:cNvPr>
        <xdr:cNvSpPr/>
      </xdr:nvSpPr>
      <xdr:spPr>
        <a:xfrm>
          <a:off x="4983480" y="1036320"/>
          <a:ext cx="160020" cy="1944240"/>
        </a:xfrm>
        <a:prstGeom prst="rightBracket">
          <a:avLst/>
        </a:prstGeom>
        <a:noFill/>
        <a:ln w="1270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106680</xdr:colOff>
      <xdr:row>18</xdr:row>
      <xdr:rowOff>22860</xdr:rowOff>
    </xdr:from>
    <xdr:to>
      <xdr:col>8</xdr:col>
      <xdr:colOff>266700</xdr:colOff>
      <xdr:row>20</xdr:row>
      <xdr:rowOff>609660</xdr:rowOff>
    </xdr:to>
    <xdr:sp macro="" textlink="">
      <xdr:nvSpPr>
        <xdr:cNvPr id="21" name="右大かっこ 20">
          <a:extLst>
            <a:ext uri="{FF2B5EF4-FFF2-40B4-BE49-F238E27FC236}">
              <a16:creationId xmlns:a16="http://schemas.microsoft.com/office/drawing/2014/main" id="{00000000-0008-0000-0500-000015000000}"/>
            </a:ext>
          </a:extLst>
        </xdr:cNvPr>
        <xdr:cNvSpPr/>
      </xdr:nvSpPr>
      <xdr:spPr>
        <a:xfrm>
          <a:off x="4983480" y="3040380"/>
          <a:ext cx="160020" cy="480120"/>
        </a:xfrm>
        <a:prstGeom prst="rightBracket">
          <a:avLst/>
        </a:prstGeom>
        <a:noFill/>
        <a:ln w="1270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106680</xdr:colOff>
      <xdr:row>26</xdr:row>
      <xdr:rowOff>167640</xdr:rowOff>
    </xdr:from>
    <xdr:to>
      <xdr:col>8</xdr:col>
      <xdr:colOff>266700</xdr:colOff>
      <xdr:row>48</xdr:row>
      <xdr:rowOff>116640</xdr:rowOff>
    </xdr:to>
    <xdr:sp macro="" textlink="">
      <xdr:nvSpPr>
        <xdr:cNvPr id="22" name="右大かっこ 21">
          <a:extLst>
            <a:ext uri="{FF2B5EF4-FFF2-40B4-BE49-F238E27FC236}">
              <a16:creationId xmlns:a16="http://schemas.microsoft.com/office/drawing/2014/main" id="{00000000-0008-0000-0500-000016000000}"/>
            </a:ext>
          </a:extLst>
        </xdr:cNvPr>
        <xdr:cNvSpPr/>
      </xdr:nvSpPr>
      <xdr:spPr>
        <a:xfrm>
          <a:off x="4983480" y="4526280"/>
          <a:ext cx="160020" cy="3637080"/>
        </a:xfrm>
        <a:prstGeom prst="rightBracket">
          <a:avLst/>
        </a:prstGeom>
        <a:noFill/>
        <a:ln w="1270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106680</xdr:colOff>
      <xdr:row>48</xdr:row>
      <xdr:rowOff>182880</xdr:rowOff>
    </xdr:from>
    <xdr:to>
      <xdr:col>8</xdr:col>
      <xdr:colOff>266700</xdr:colOff>
      <xdr:row>51</xdr:row>
      <xdr:rowOff>673380</xdr:rowOff>
    </xdr:to>
    <xdr:sp macro="" textlink="">
      <xdr:nvSpPr>
        <xdr:cNvPr id="23" name="右大かっこ 22">
          <a:extLst>
            <a:ext uri="{FF2B5EF4-FFF2-40B4-BE49-F238E27FC236}">
              <a16:creationId xmlns:a16="http://schemas.microsoft.com/office/drawing/2014/main" id="{00000000-0008-0000-0500-000017000000}"/>
            </a:ext>
          </a:extLst>
        </xdr:cNvPr>
        <xdr:cNvSpPr/>
      </xdr:nvSpPr>
      <xdr:spPr>
        <a:xfrm>
          <a:off x="4983480" y="8214360"/>
          <a:ext cx="160020" cy="505740"/>
        </a:xfrm>
        <a:prstGeom prst="rightBracket">
          <a:avLst/>
        </a:prstGeom>
        <a:noFill/>
        <a:ln w="1270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7620</xdr:colOff>
      <xdr:row>7</xdr:row>
      <xdr:rowOff>39370</xdr:rowOff>
    </xdr:from>
    <xdr:to>
      <xdr:col>7</xdr:col>
      <xdr:colOff>4363620</xdr:colOff>
      <xdr:row>7</xdr:row>
      <xdr:rowOff>651370</xdr:rowOff>
    </xdr:to>
    <xdr:sp macro="" textlink="">
      <xdr:nvSpPr>
        <xdr:cNvPr id="24" name="正方形/長方形 23">
          <a:extLst>
            <a:ext uri="{FF2B5EF4-FFF2-40B4-BE49-F238E27FC236}">
              <a16:creationId xmlns:a16="http://schemas.microsoft.com/office/drawing/2014/main" id="{00000000-0008-0000-0500-000018000000}"/>
            </a:ext>
          </a:extLst>
        </xdr:cNvPr>
        <xdr:cNvSpPr/>
      </xdr:nvSpPr>
      <xdr:spPr>
        <a:xfrm>
          <a:off x="4274820" y="1212850"/>
          <a:ext cx="599340" cy="131940"/>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B26"/>
  <sheetViews>
    <sheetView workbookViewId="0">
      <selection activeCell="C26" sqref="C26"/>
    </sheetView>
  </sheetViews>
  <sheetFormatPr defaultRowHeight="13.5" x14ac:dyDescent="0.15"/>
  <sheetData>
    <row r="2" spans="2:2" x14ac:dyDescent="0.15">
      <c r="B2" t="s">
        <v>146</v>
      </c>
    </row>
    <row r="4" spans="2:2" x14ac:dyDescent="0.15">
      <c r="B4" t="s">
        <v>147</v>
      </c>
    </row>
    <row r="5" spans="2:2" x14ac:dyDescent="0.15">
      <c r="B5" t="s">
        <v>148</v>
      </c>
    </row>
    <row r="6" spans="2:2" x14ac:dyDescent="0.15">
      <c r="B6" t="s">
        <v>139</v>
      </c>
    </row>
    <row r="7" spans="2:2" x14ac:dyDescent="0.15">
      <c r="B7" t="s">
        <v>33</v>
      </c>
    </row>
    <row r="10" spans="2:2" x14ac:dyDescent="0.15">
      <c r="B10" t="s">
        <v>145</v>
      </c>
    </row>
    <row r="12" spans="2:2" x14ac:dyDescent="0.15">
      <c r="B12" t="s">
        <v>208</v>
      </c>
    </row>
    <row r="13" spans="2:2" x14ac:dyDescent="0.15">
      <c r="B13" t="s">
        <v>211</v>
      </c>
    </row>
    <row r="14" spans="2:2" x14ac:dyDescent="0.15">
      <c r="B14" t="s">
        <v>140</v>
      </c>
    </row>
    <row r="15" spans="2:2" x14ac:dyDescent="0.15">
      <c r="B15" t="s">
        <v>142</v>
      </c>
    </row>
    <row r="16" spans="2:2" x14ac:dyDescent="0.15">
      <c r="B16" t="s">
        <v>141</v>
      </c>
    </row>
    <row r="18" spans="2:2" x14ac:dyDescent="0.15">
      <c r="B18" t="s">
        <v>239</v>
      </c>
    </row>
    <row r="19" spans="2:2" x14ac:dyDescent="0.15">
      <c r="B19" t="s">
        <v>143</v>
      </c>
    </row>
    <row r="22" spans="2:2" x14ac:dyDescent="0.15">
      <c r="B22" t="s">
        <v>144</v>
      </c>
    </row>
    <row r="24" spans="2:2" x14ac:dyDescent="0.15">
      <c r="B24" t="s">
        <v>209</v>
      </c>
    </row>
    <row r="25" spans="2:2" x14ac:dyDescent="0.15">
      <c r="B25" t="s">
        <v>131</v>
      </c>
    </row>
    <row r="26" spans="2:2" x14ac:dyDescent="0.15">
      <c r="B26" t="s">
        <v>30</v>
      </c>
    </row>
  </sheetData>
  <phoneticPr fontId="4"/>
  <pageMargins left="0.7" right="0.7" top="0.75" bottom="0.75" header="0.3" footer="0.3"/>
  <pageSetup paperSize="9" scale="64"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H26"/>
  <sheetViews>
    <sheetView view="pageBreakPreview" zoomScaleNormal="100" zoomScaleSheetLayoutView="100" workbookViewId="0">
      <selection activeCell="A3" sqref="A3"/>
    </sheetView>
  </sheetViews>
  <sheetFormatPr defaultRowHeight="13.5" x14ac:dyDescent="0.15"/>
  <cols>
    <col min="1" max="8" width="16.875" customWidth="1"/>
  </cols>
  <sheetData>
    <row r="1" spans="1:8" ht="24" customHeight="1" x14ac:dyDescent="0.15">
      <c r="A1" s="9" t="s">
        <v>35</v>
      </c>
      <c r="B1" s="9"/>
      <c r="C1" s="9"/>
      <c r="D1" s="9"/>
      <c r="E1" s="9"/>
      <c r="F1" s="9"/>
      <c r="G1" s="9"/>
      <c r="H1" s="9"/>
    </row>
    <row r="2" spans="1:8" ht="24" customHeight="1" x14ac:dyDescent="0.15">
      <c r="A2" s="194" t="s">
        <v>241</v>
      </c>
      <c r="B2" s="194"/>
      <c r="C2" s="194"/>
      <c r="D2" s="194"/>
      <c r="E2" s="194"/>
      <c r="F2" s="194"/>
      <c r="G2" s="194"/>
      <c r="H2" s="194"/>
    </row>
    <row r="3" spans="1:8" ht="24" customHeight="1" x14ac:dyDescent="0.15">
      <c r="A3" s="10"/>
      <c r="B3" s="10"/>
      <c r="C3" s="10"/>
      <c r="D3" s="10"/>
      <c r="E3" s="10"/>
      <c r="F3" s="54" t="s">
        <v>132</v>
      </c>
      <c r="G3" s="200">
        <f>'別紙２　内訳計算表（入力）'!R2</f>
        <v>0</v>
      </c>
      <c r="H3" s="200"/>
    </row>
    <row r="4" spans="1:8" ht="24" customHeight="1" x14ac:dyDescent="0.15">
      <c r="A4" s="11" t="s">
        <v>136</v>
      </c>
      <c r="B4" s="11"/>
      <c r="C4" s="11"/>
      <c r="D4" s="11"/>
      <c r="E4" s="11"/>
      <c r="F4" s="11"/>
      <c r="G4" s="9"/>
      <c r="H4" s="12" t="s">
        <v>36</v>
      </c>
    </row>
    <row r="5" spans="1:8" ht="24" customHeight="1" x14ac:dyDescent="0.15">
      <c r="A5" s="195" t="s">
        <v>37</v>
      </c>
      <c r="B5" s="198" t="s">
        <v>38</v>
      </c>
      <c r="C5" s="199"/>
      <c r="D5" s="199"/>
      <c r="E5" s="195" t="s">
        <v>39</v>
      </c>
      <c r="F5" s="195" t="s">
        <v>40</v>
      </c>
      <c r="G5" s="195" t="s">
        <v>133</v>
      </c>
      <c r="H5" s="195" t="s">
        <v>41</v>
      </c>
    </row>
    <row r="6" spans="1:8" ht="30" customHeight="1" x14ac:dyDescent="0.15">
      <c r="A6" s="196"/>
      <c r="B6" s="13" t="s">
        <v>137</v>
      </c>
      <c r="C6" s="14" t="s">
        <v>138</v>
      </c>
      <c r="D6" s="14" t="s">
        <v>41</v>
      </c>
      <c r="E6" s="196"/>
      <c r="F6" s="196"/>
      <c r="G6" s="196"/>
      <c r="H6" s="196"/>
    </row>
    <row r="7" spans="1:8" ht="30" customHeight="1" x14ac:dyDescent="0.15">
      <c r="A7" s="197"/>
      <c r="B7" s="15" t="s">
        <v>42</v>
      </c>
      <c r="C7" s="16" t="s">
        <v>43</v>
      </c>
      <c r="D7" s="15" t="s">
        <v>44</v>
      </c>
      <c r="E7" s="17" t="s">
        <v>45</v>
      </c>
      <c r="F7" s="16" t="s">
        <v>46</v>
      </c>
      <c r="G7" s="16" t="s">
        <v>134</v>
      </c>
      <c r="H7" s="17" t="s">
        <v>149</v>
      </c>
    </row>
    <row r="8" spans="1:8" ht="60" customHeight="1" x14ac:dyDescent="0.15">
      <c r="A8" s="184"/>
      <c r="B8" s="18">
        <f>'別紙３　決算書抄本'!E46</f>
        <v>0</v>
      </c>
      <c r="C8" s="18">
        <f>'別紙３　決算書抄本'!E21</f>
        <v>0</v>
      </c>
      <c r="D8" s="19">
        <f>B8-C8</f>
        <v>0</v>
      </c>
      <c r="E8" s="18">
        <f>'別紙２　内訳計算表（出力）'!V62</f>
        <v>0</v>
      </c>
      <c r="F8" s="18">
        <f>MIN(D8:E8)</f>
        <v>0</v>
      </c>
      <c r="G8" s="18"/>
      <c r="H8" s="20">
        <f>IF(G8-F8&lt;0,0,G8-F8)</f>
        <v>0</v>
      </c>
    </row>
    <row r="9" spans="1:8" ht="18" customHeight="1" x14ac:dyDescent="0.15">
      <c r="A9" s="21" t="s">
        <v>150</v>
      </c>
      <c r="B9" s="21"/>
      <c r="C9" s="21"/>
      <c r="D9" s="21"/>
      <c r="E9" s="21"/>
      <c r="F9" s="21"/>
      <c r="G9" s="21"/>
      <c r="H9" s="21"/>
    </row>
    <row r="10" spans="1:8" ht="18" customHeight="1" x14ac:dyDescent="0.15">
      <c r="A10" s="21" t="s">
        <v>151</v>
      </c>
      <c r="B10" s="21"/>
      <c r="C10" s="21"/>
      <c r="D10" s="21"/>
      <c r="E10" s="21"/>
      <c r="F10" s="21"/>
      <c r="G10" s="21"/>
      <c r="H10" s="21"/>
    </row>
    <row r="11" spans="1:8" ht="18" customHeight="1" x14ac:dyDescent="0.15">
      <c r="A11" s="21" t="s">
        <v>152</v>
      </c>
      <c r="B11" s="21"/>
      <c r="C11" s="21"/>
      <c r="D11" s="21"/>
      <c r="E11" s="21"/>
      <c r="F11" s="21"/>
      <c r="G11" s="21"/>
      <c r="H11" s="21"/>
    </row>
    <row r="12" spans="1:8" ht="18" customHeight="1" x14ac:dyDescent="0.15">
      <c r="A12" s="21" t="s">
        <v>153</v>
      </c>
      <c r="B12" s="9"/>
      <c r="C12" s="9"/>
      <c r="D12" s="9"/>
      <c r="E12" s="9"/>
      <c r="F12" s="9"/>
      <c r="G12" s="9"/>
      <c r="H12" s="9"/>
    </row>
    <row r="13" spans="1:8" ht="24" customHeight="1" x14ac:dyDescent="0.15">
      <c r="A13" s="21"/>
      <c r="B13" s="9"/>
      <c r="C13" s="9"/>
      <c r="D13" s="9"/>
      <c r="E13" s="9"/>
      <c r="F13" s="9"/>
      <c r="G13" s="9"/>
      <c r="H13" s="9"/>
    </row>
    <row r="14" spans="1:8" ht="24" customHeight="1" x14ac:dyDescent="0.15">
      <c r="A14" s="11" t="s">
        <v>47</v>
      </c>
      <c r="B14" s="11" t="s">
        <v>213</v>
      </c>
      <c r="C14" s="11"/>
      <c r="D14" s="11"/>
      <c r="E14" s="11"/>
      <c r="F14" s="9"/>
      <c r="G14" s="12" t="s">
        <v>135</v>
      </c>
      <c r="H14" s="12"/>
    </row>
    <row r="15" spans="1:8" ht="35.25" customHeight="1" x14ac:dyDescent="0.15">
      <c r="A15" s="22" t="s">
        <v>48</v>
      </c>
      <c r="B15" s="23" t="s">
        <v>49</v>
      </c>
      <c r="C15" s="23" t="s">
        <v>0</v>
      </c>
      <c r="D15" s="22" t="s">
        <v>50</v>
      </c>
      <c r="E15" s="22" t="s">
        <v>51</v>
      </c>
      <c r="F15" s="22" t="s">
        <v>52</v>
      </c>
      <c r="G15" s="22" t="s">
        <v>53</v>
      </c>
    </row>
    <row r="16" spans="1:8" ht="24" customHeight="1" x14ac:dyDescent="0.15">
      <c r="A16" s="24"/>
      <c r="B16" s="24"/>
      <c r="C16" s="25"/>
      <c r="D16" s="25"/>
      <c r="E16" s="26"/>
      <c r="F16" s="25"/>
      <c r="G16" s="27"/>
    </row>
    <row r="17" spans="1:8" ht="24" customHeight="1" x14ac:dyDescent="0.15">
      <c r="A17" s="24"/>
      <c r="B17" s="24"/>
      <c r="C17" s="25"/>
      <c r="D17" s="25"/>
      <c r="E17" s="26"/>
      <c r="F17" s="25"/>
      <c r="G17" s="25"/>
    </row>
    <row r="18" spans="1:8" ht="24" customHeight="1" x14ac:dyDescent="0.15">
      <c r="A18" s="24"/>
      <c r="B18" s="24"/>
      <c r="C18" s="25"/>
      <c r="D18" s="25"/>
      <c r="E18" s="26"/>
      <c r="F18" s="25"/>
      <c r="G18" s="25"/>
    </row>
    <row r="19" spans="1:8" ht="24" customHeight="1" x14ac:dyDescent="0.15">
      <c r="A19" s="24"/>
      <c r="B19" s="24"/>
      <c r="C19" s="25"/>
      <c r="D19" s="25"/>
      <c r="E19" s="26"/>
      <c r="F19" s="25"/>
      <c r="G19" s="25"/>
    </row>
    <row r="20" spans="1:8" ht="24" customHeight="1" x14ac:dyDescent="0.15">
      <c r="A20" s="24"/>
      <c r="B20" s="24"/>
      <c r="C20" s="25"/>
      <c r="D20" s="25"/>
      <c r="E20" s="26"/>
      <c r="F20" s="25"/>
      <c r="G20" s="25"/>
    </row>
    <row r="21" spans="1:8" ht="24" customHeight="1" x14ac:dyDescent="0.15">
      <c r="A21" s="190" t="s">
        <v>54</v>
      </c>
      <c r="B21" s="191"/>
      <c r="C21" s="25"/>
      <c r="D21" s="25"/>
      <c r="E21" s="26"/>
      <c r="F21" s="25"/>
      <c r="G21" s="25"/>
      <c r="H21" s="156"/>
    </row>
    <row r="22" spans="1:8" ht="18" customHeight="1" x14ac:dyDescent="0.15">
      <c r="A22" s="192" t="s">
        <v>156</v>
      </c>
      <c r="B22" s="192"/>
      <c r="C22" s="192"/>
      <c r="D22" s="192"/>
      <c r="E22" s="192"/>
      <c r="F22" s="192"/>
      <c r="G22" s="192"/>
      <c r="H22" s="193"/>
    </row>
    <row r="23" spans="1:8" ht="18" customHeight="1" x14ac:dyDescent="0.15">
      <c r="A23" s="188" t="s">
        <v>154</v>
      </c>
      <c r="B23" s="188"/>
      <c r="C23" s="188"/>
      <c r="D23" s="188"/>
      <c r="E23" s="188"/>
      <c r="F23" s="188"/>
      <c r="G23" s="188"/>
      <c r="H23" s="28"/>
    </row>
    <row r="24" spans="1:8" ht="18" customHeight="1" x14ac:dyDescent="0.15">
      <c r="A24" s="189" t="s">
        <v>155</v>
      </c>
      <c r="B24" s="189"/>
      <c r="C24" s="189"/>
      <c r="D24" s="189"/>
      <c r="E24" s="189"/>
      <c r="F24" s="189"/>
      <c r="G24" s="189"/>
      <c r="H24" s="9"/>
    </row>
    <row r="25" spans="1:8" ht="15" customHeight="1" x14ac:dyDescent="0.15">
      <c r="A25" s="188" t="s">
        <v>157</v>
      </c>
      <c r="B25" s="188"/>
      <c r="C25" s="188"/>
      <c r="D25" s="188"/>
      <c r="E25" s="188"/>
      <c r="F25" s="188"/>
      <c r="G25" s="188"/>
      <c r="H25" s="188"/>
    </row>
    <row r="26" spans="1:8" ht="15" customHeight="1" x14ac:dyDescent="0.15">
      <c r="A26" s="188"/>
      <c r="B26" s="188"/>
      <c r="C26" s="188"/>
      <c r="D26" s="188"/>
      <c r="E26" s="188"/>
      <c r="F26" s="188"/>
      <c r="G26" s="188"/>
      <c r="H26" s="188"/>
    </row>
  </sheetData>
  <protectedRanges>
    <protectedRange sqref="A8:C8 E8 H8 F3:G3" name="範囲1"/>
  </protectedRanges>
  <mergeCells count="13">
    <mergeCell ref="A2:H2"/>
    <mergeCell ref="A5:A7"/>
    <mergeCell ref="B5:D5"/>
    <mergeCell ref="E5:E6"/>
    <mergeCell ref="F5:F6"/>
    <mergeCell ref="G5:G6"/>
    <mergeCell ref="H5:H6"/>
    <mergeCell ref="G3:H3"/>
    <mergeCell ref="A23:G23"/>
    <mergeCell ref="A24:G24"/>
    <mergeCell ref="A25:H26"/>
    <mergeCell ref="A21:B21"/>
    <mergeCell ref="A22:H22"/>
  </mergeCells>
  <phoneticPr fontId="4"/>
  <printOptions horizontalCentered="1"/>
  <pageMargins left="0.70866141732283472" right="0.70866141732283472" top="0.74803149606299213" bottom="0.74803149606299213" header="0.31496062992125984" footer="0.31496062992125984"/>
  <pageSetup paperSize="9" scale="66" orientation="landscape"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B1:U64"/>
  <sheetViews>
    <sheetView zoomScale="85" zoomScaleNormal="85" zoomScaleSheetLayoutView="70" workbookViewId="0">
      <pane xSplit="8" ySplit="6" topLeftCell="I7" activePane="bottomRight" state="frozen"/>
      <selection pane="topRight" activeCell="I1" sqref="I1"/>
      <selection pane="bottomLeft" activeCell="A7" sqref="A7"/>
      <selection pane="bottomRight" activeCell="B3" sqref="B3"/>
    </sheetView>
  </sheetViews>
  <sheetFormatPr defaultColWidth="8.875" defaultRowHeight="14.25" x14ac:dyDescent="0.15"/>
  <cols>
    <col min="1" max="1" width="2.875" style="8" customWidth="1"/>
    <col min="2" max="2" width="17.75" style="8" customWidth="1"/>
    <col min="3" max="4" width="6.75" style="8" customWidth="1"/>
    <col min="5" max="5" width="17.75" style="8" customWidth="1"/>
    <col min="6" max="6" width="6.75" style="8" customWidth="1"/>
    <col min="7" max="7" width="12.625" style="8" customWidth="1"/>
    <col min="8" max="8" width="4.75" style="8" customWidth="1"/>
    <col min="9" max="20" width="13.75" style="8" customWidth="1"/>
    <col min="21" max="21" width="2.75" style="8" customWidth="1"/>
    <col min="22" max="16384" width="8.875" style="8"/>
  </cols>
  <sheetData>
    <row r="1" spans="2:20" ht="24" customHeight="1" x14ac:dyDescent="0.15"/>
    <row r="2" spans="2:20" ht="24" customHeight="1" x14ac:dyDescent="0.15">
      <c r="B2" s="60" t="s">
        <v>242</v>
      </c>
      <c r="Q2" s="61" t="s">
        <v>16</v>
      </c>
      <c r="R2" s="215"/>
      <c r="S2" s="215"/>
      <c r="T2" s="215"/>
    </row>
    <row r="3" spans="2:20" ht="24" customHeight="1" thickBot="1" x14ac:dyDescent="0.2"/>
    <row r="4" spans="2:20" ht="24" customHeight="1" x14ac:dyDescent="0.15">
      <c r="B4" s="207" t="s">
        <v>1</v>
      </c>
      <c r="C4" s="209" t="s">
        <v>212</v>
      </c>
      <c r="D4" s="211" t="s">
        <v>27</v>
      </c>
      <c r="E4" s="213" t="s">
        <v>0</v>
      </c>
      <c r="F4" s="213" t="s">
        <v>28</v>
      </c>
      <c r="G4" s="213" t="s">
        <v>29</v>
      </c>
      <c r="H4" s="216" t="s">
        <v>238</v>
      </c>
      <c r="I4" s="217"/>
      <c r="J4" s="217"/>
      <c r="K4" s="217"/>
      <c r="L4" s="217"/>
      <c r="M4" s="217"/>
      <c r="N4" s="217"/>
      <c r="O4" s="217"/>
      <c r="P4" s="217"/>
      <c r="Q4" s="217"/>
      <c r="R4" s="217"/>
      <c r="S4" s="217"/>
      <c r="T4" s="218"/>
    </row>
    <row r="5" spans="2:20" ht="24" customHeight="1" x14ac:dyDescent="0.15">
      <c r="B5" s="208"/>
      <c r="C5" s="210"/>
      <c r="D5" s="212"/>
      <c r="E5" s="214"/>
      <c r="F5" s="214"/>
      <c r="G5" s="214"/>
      <c r="H5" s="219" t="s">
        <v>164</v>
      </c>
      <c r="I5" s="220"/>
      <c r="J5" s="220"/>
      <c r="K5" s="220"/>
      <c r="L5" s="220"/>
      <c r="M5" s="220"/>
      <c r="N5" s="220"/>
      <c r="O5" s="220"/>
      <c r="P5" s="220"/>
      <c r="Q5" s="220"/>
      <c r="R5" s="220"/>
      <c r="S5" s="220"/>
      <c r="T5" s="221"/>
    </row>
    <row r="6" spans="2:20" ht="24" customHeight="1" x14ac:dyDescent="0.15">
      <c r="B6" s="208"/>
      <c r="C6" s="210"/>
      <c r="D6" s="212"/>
      <c r="E6" s="214"/>
      <c r="F6" s="214"/>
      <c r="G6" s="214"/>
      <c r="H6" s="56"/>
      <c r="I6" s="56" t="s">
        <v>5</v>
      </c>
      <c r="J6" s="181" t="s">
        <v>6</v>
      </c>
      <c r="K6" s="56" t="s">
        <v>7</v>
      </c>
      <c r="L6" s="181" t="s">
        <v>8</v>
      </c>
      <c r="M6" s="56" t="s">
        <v>9</v>
      </c>
      <c r="N6" s="181" t="s">
        <v>10</v>
      </c>
      <c r="O6" s="56" t="s">
        <v>11</v>
      </c>
      <c r="P6" s="181" t="s">
        <v>32</v>
      </c>
      <c r="Q6" s="56" t="s">
        <v>215</v>
      </c>
      <c r="R6" s="181" t="s">
        <v>216</v>
      </c>
      <c r="S6" s="58" t="s">
        <v>217</v>
      </c>
      <c r="T6" s="59" t="s">
        <v>218</v>
      </c>
    </row>
    <row r="7" spans="2:20" ht="24" customHeight="1" x14ac:dyDescent="0.15">
      <c r="B7" s="202"/>
      <c r="C7" s="203"/>
      <c r="D7" s="204"/>
      <c r="E7" s="205"/>
      <c r="F7" s="206"/>
      <c r="G7" s="201"/>
      <c r="H7" s="169" t="s">
        <v>12</v>
      </c>
      <c r="I7" s="175"/>
      <c r="J7" s="175"/>
      <c r="K7" s="175"/>
      <c r="L7" s="175"/>
      <c r="M7" s="175"/>
      <c r="N7" s="175"/>
      <c r="O7" s="175"/>
      <c r="P7" s="175"/>
      <c r="Q7" s="175"/>
      <c r="R7" s="175"/>
      <c r="S7" s="175"/>
      <c r="T7" s="176"/>
    </row>
    <row r="8" spans="2:20" ht="24" customHeight="1" x14ac:dyDescent="0.15">
      <c r="B8" s="202"/>
      <c r="C8" s="203"/>
      <c r="D8" s="204"/>
      <c r="E8" s="205"/>
      <c r="F8" s="206"/>
      <c r="G8" s="201"/>
      <c r="H8" s="170" t="s">
        <v>13</v>
      </c>
      <c r="I8" s="162"/>
      <c r="J8" s="162"/>
      <c r="K8" s="162"/>
      <c r="L8" s="162"/>
      <c r="M8" s="162"/>
      <c r="N8" s="162"/>
      <c r="O8" s="162"/>
      <c r="P8" s="162"/>
      <c r="Q8" s="162"/>
      <c r="R8" s="162"/>
      <c r="S8" s="162"/>
      <c r="T8" s="163"/>
    </row>
    <row r="9" spans="2:20" ht="24" customHeight="1" x14ac:dyDescent="0.15">
      <c r="B9" s="202"/>
      <c r="C9" s="203"/>
      <c r="D9" s="204"/>
      <c r="E9" s="205"/>
      <c r="F9" s="206"/>
      <c r="G9" s="201"/>
      <c r="H9" s="169" t="s">
        <v>12</v>
      </c>
      <c r="I9" s="175"/>
      <c r="J9" s="175"/>
      <c r="K9" s="175"/>
      <c r="L9" s="175"/>
      <c r="M9" s="175"/>
      <c r="N9" s="175"/>
      <c r="O9" s="175"/>
      <c r="P9" s="175"/>
      <c r="Q9" s="175"/>
      <c r="R9" s="175"/>
      <c r="S9" s="175"/>
      <c r="T9" s="176"/>
    </row>
    <row r="10" spans="2:20" ht="24" customHeight="1" x14ac:dyDescent="0.15">
      <c r="B10" s="202"/>
      <c r="C10" s="203"/>
      <c r="D10" s="204"/>
      <c r="E10" s="205"/>
      <c r="F10" s="206"/>
      <c r="G10" s="201"/>
      <c r="H10" s="170" t="s">
        <v>13</v>
      </c>
      <c r="I10" s="162"/>
      <c r="J10" s="162"/>
      <c r="K10" s="162"/>
      <c r="L10" s="162"/>
      <c r="M10" s="162"/>
      <c r="N10" s="162"/>
      <c r="O10" s="162"/>
      <c r="P10" s="162"/>
      <c r="Q10" s="162"/>
      <c r="R10" s="162"/>
      <c r="S10" s="162"/>
      <c r="T10" s="163"/>
    </row>
    <row r="11" spans="2:20" ht="24" customHeight="1" x14ac:dyDescent="0.15">
      <c r="B11" s="202"/>
      <c r="C11" s="203"/>
      <c r="D11" s="204"/>
      <c r="E11" s="205"/>
      <c r="F11" s="206"/>
      <c r="G11" s="201"/>
      <c r="H11" s="169" t="s">
        <v>12</v>
      </c>
      <c r="I11" s="175"/>
      <c r="J11" s="175"/>
      <c r="K11" s="175"/>
      <c r="L11" s="175"/>
      <c r="M11" s="175"/>
      <c r="N11" s="175"/>
      <c r="O11" s="175"/>
      <c r="P11" s="175"/>
      <c r="Q11" s="175"/>
      <c r="R11" s="175"/>
      <c r="S11" s="175"/>
      <c r="T11" s="176"/>
    </row>
    <row r="12" spans="2:20" ht="24" customHeight="1" x14ac:dyDescent="0.15">
      <c r="B12" s="202"/>
      <c r="C12" s="203"/>
      <c r="D12" s="204"/>
      <c r="E12" s="205"/>
      <c r="F12" s="206"/>
      <c r="G12" s="201"/>
      <c r="H12" s="170" t="s">
        <v>13</v>
      </c>
      <c r="I12" s="162"/>
      <c r="J12" s="162"/>
      <c r="K12" s="162"/>
      <c r="L12" s="162"/>
      <c r="M12" s="162"/>
      <c r="N12" s="162"/>
      <c r="O12" s="162"/>
      <c r="P12" s="162"/>
      <c r="Q12" s="162"/>
      <c r="R12" s="162"/>
      <c r="S12" s="162"/>
      <c r="T12" s="163"/>
    </row>
    <row r="13" spans="2:20" ht="24" customHeight="1" x14ac:dyDescent="0.15">
      <c r="B13" s="202"/>
      <c r="C13" s="203"/>
      <c r="D13" s="204"/>
      <c r="E13" s="205"/>
      <c r="F13" s="206"/>
      <c r="G13" s="201"/>
      <c r="H13" s="169" t="s">
        <v>12</v>
      </c>
      <c r="I13" s="175"/>
      <c r="J13" s="175"/>
      <c r="K13" s="175"/>
      <c r="L13" s="175"/>
      <c r="M13" s="175"/>
      <c r="N13" s="175"/>
      <c r="O13" s="175"/>
      <c r="P13" s="175"/>
      <c r="Q13" s="175"/>
      <c r="R13" s="175"/>
      <c r="S13" s="175"/>
      <c r="T13" s="176"/>
    </row>
    <row r="14" spans="2:20" ht="24" customHeight="1" x14ac:dyDescent="0.15">
      <c r="B14" s="202"/>
      <c r="C14" s="203"/>
      <c r="D14" s="204"/>
      <c r="E14" s="205"/>
      <c r="F14" s="206"/>
      <c r="G14" s="201"/>
      <c r="H14" s="170" t="s">
        <v>13</v>
      </c>
      <c r="I14" s="162"/>
      <c r="J14" s="162"/>
      <c r="K14" s="162"/>
      <c r="L14" s="162"/>
      <c r="M14" s="162"/>
      <c r="N14" s="162"/>
      <c r="O14" s="162"/>
      <c r="P14" s="162"/>
      <c r="Q14" s="162"/>
      <c r="R14" s="162"/>
      <c r="S14" s="162"/>
      <c r="T14" s="163"/>
    </row>
    <row r="15" spans="2:20" ht="24" customHeight="1" x14ac:dyDescent="0.15">
      <c r="B15" s="202"/>
      <c r="C15" s="203"/>
      <c r="D15" s="204"/>
      <c r="E15" s="205"/>
      <c r="F15" s="206"/>
      <c r="G15" s="201"/>
      <c r="H15" s="169" t="s">
        <v>12</v>
      </c>
      <c r="I15" s="175"/>
      <c r="J15" s="175"/>
      <c r="K15" s="175"/>
      <c r="L15" s="175"/>
      <c r="M15" s="175"/>
      <c r="N15" s="175"/>
      <c r="O15" s="175"/>
      <c r="P15" s="175"/>
      <c r="Q15" s="175"/>
      <c r="R15" s="175"/>
      <c r="S15" s="175"/>
      <c r="T15" s="176"/>
    </row>
    <row r="16" spans="2:20" ht="24" customHeight="1" x14ac:dyDescent="0.15">
      <c r="B16" s="202"/>
      <c r="C16" s="203"/>
      <c r="D16" s="204"/>
      <c r="E16" s="205"/>
      <c r="F16" s="206"/>
      <c r="G16" s="201"/>
      <c r="H16" s="170" t="s">
        <v>13</v>
      </c>
      <c r="I16" s="162"/>
      <c r="J16" s="162"/>
      <c r="K16" s="162"/>
      <c r="L16" s="162"/>
      <c r="M16" s="162"/>
      <c r="N16" s="162"/>
      <c r="O16" s="162"/>
      <c r="P16" s="162"/>
      <c r="Q16" s="162"/>
      <c r="R16" s="162"/>
      <c r="S16" s="162"/>
      <c r="T16" s="163"/>
    </row>
    <row r="17" spans="2:20" ht="24" customHeight="1" x14ac:dyDescent="0.15">
      <c r="B17" s="202"/>
      <c r="C17" s="203"/>
      <c r="D17" s="204"/>
      <c r="E17" s="205"/>
      <c r="F17" s="206"/>
      <c r="G17" s="201"/>
      <c r="H17" s="169" t="s">
        <v>12</v>
      </c>
      <c r="I17" s="175"/>
      <c r="J17" s="175"/>
      <c r="K17" s="175"/>
      <c r="L17" s="175"/>
      <c r="M17" s="175"/>
      <c r="N17" s="175"/>
      <c r="O17" s="175"/>
      <c r="P17" s="175"/>
      <c r="Q17" s="175"/>
      <c r="R17" s="175"/>
      <c r="S17" s="175"/>
      <c r="T17" s="176"/>
    </row>
    <row r="18" spans="2:20" ht="24" customHeight="1" x14ac:dyDescent="0.15">
      <c r="B18" s="202"/>
      <c r="C18" s="203"/>
      <c r="D18" s="204"/>
      <c r="E18" s="205"/>
      <c r="F18" s="206"/>
      <c r="G18" s="201"/>
      <c r="H18" s="170" t="s">
        <v>13</v>
      </c>
      <c r="I18" s="162"/>
      <c r="J18" s="162"/>
      <c r="K18" s="162"/>
      <c r="L18" s="162"/>
      <c r="M18" s="162"/>
      <c r="N18" s="162"/>
      <c r="O18" s="162"/>
      <c r="P18" s="162"/>
      <c r="Q18" s="162"/>
      <c r="R18" s="162"/>
      <c r="S18" s="162"/>
      <c r="T18" s="163"/>
    </row>
    <row r="19" spans="2:20" ht="24" customHeight="1" x14ac:dyDescent="0.15">
      <c r="B19" s="202"/>
      <c r="C19" s="203"/>
      <c r="D19" s="204"/>
      <c r="E19" s="205"/>
      <c r="F19" s="206"/>
      <c r="G19" s="201"/>
      <c r="H19" s="169" t="s">
        <v>12</v>
      </c>
      <c r="I19" s="175"/>
      <c r="J19" s="175"/>
      <c r="K19" s="175"/>
      <c r="L19" s="175"/>
      <c r="M19" s="175"/>
      <c r="N19" s="175"/>
      <c r="O19" s="175"/>
      <c r="P19" s="175"/>
      <c r="Q19" s="175"/>
      <c r="R19" s="175"/>
      <c r="S19" s="175"/>
      <c r="T19" s="176"/>
    </row>
    <row r="20" spans="2:20" ht="24" customHeight="1" x14ac:dyDescent="0.15">
      <c r="B20" s="202"/>
      <c r="C20" s="203"/>
      <c r="D20" s="204"/>
      <c r="E20" s="205"/>
      <c r="F20" s="206"/>
      <c r="G20" s="201"/>
      <c r="H20" s="170" t="s">
        <v>13</v>
      </c>
      <c r="I20" s="162"/>
      <c r="J20" s="162"/>
      <c r="K20" s="162"/>
      <c r="L20" s="162"/>
      <c r="M20" s="162"/>
      <c r="N20" s="162"/>
      <c r="O20" s="162"/>
      <c r="P20" s="162"/>
      <c r="Q20" s="162"/>
      <c r="R20" s="162"/>
      <c r="S20" s="162"/>
      <c r="T20" s="163"/>
    </row>
    <row r="21" spans="2:20" ht="24" customHeight="1" x14ac:dyDescent="0.15">
      <c r="B21" s="202"/>
      <c r="C21" s="203"/>
      <c r="D21" s="204"/>
      <c r="E21" s="205"/>
      <c r="F21" s="206"/>
      <c r="G21" s="201"/>
      <c r="H21" s="174" t="s">
        <v>12</v>
      </c>
      <c r="I21" s="175"/>
      <c r="J21" s="175"/>
      <c r="K21" s="175"/>
      <c r="L21" s="175"/>
      <c r="M21" s="175"/>
      <c r="N21" s="175"/>
      <c r="O21" s="175"/>
      <c r="P21" s="175"/>
      <c r="Q21" s="175"/>
      <c r="R21" s="175"/>
      <c r="S21" s="175"/>
      <c r="T21" s="176"/>
    </row>
    <row r="22" spans="2:20" ht="24" customHeight="1" x14ac:dyDescent="0.15">
      <c r="B22" s="202"/>
      <c r="C22" s="203"/>
      <c r="D22" s="204"/>
      <c r="E22" s="205"/>
      <c r="F22" s="206"/>
      <c r="G22" s="201"/>
      <c r="H22" s="170" t="s">
        <v>13</v>
      </c>
      <c r="I22" s="162"/>
      <c r="J22" s="162"/>
      <c r="K22" s="162"/>
      <c r="L22" s="162"/>
      <c r="M22" s="162"/>
      <c r="N22" s="162"/>
      <c r="O22" s="162"/>
      <c r="P22" s="162"/>
      <c r="Q22" s="162"/>
      <c r="R22" s="162"/>
      <c r="S22" s="162"/>
      <c r="T22" s="163"/>
    </row>
    <row r="23" spans="2:20" ht="24" customHeight="1" x14ac:dyDescent="0.15">
      <c r="B23" s="202"/>
      <c r="C23" s="203"/>
      <c r="D23" s="204"/>
      <c r="E23" s="205"/>
      <c r="F23" s="206"/>
      <c r="G23" s="201"/>
      <c r="H23" s="169" t="s">
        <v>12</v>
      </c>
      <c r="I23" s="175"/>
      <c r="J23" s="175"/>
      <c r="K23" s="175"/>
      <c r="L23" s="175"/>
      <c r="M23" s="175"/>
      <c r="N23" s="175"/>
      <c r="O23" s="175"/>
      <c r="P23" s="175"/>
      <c r="Q23" s="175"/>
      <c r="R23" s="175"/>
      <c r="S23" s="175"/>
      <c r="T23" s="176"/>
    </row>
    <row r="24" spans="2:20" ht="24" customHeight="1" x14ac:dyDescent="0.15">
      <c r="B24" s="202"/>
      <c r="C24" s="203"/>
      <c r="D24" s="204"/>
      <c r="E24" s="205"/>
      <c r="F24" s="206"/>
      <c r="G24" s="201"/>
      <c r="H24" s="170" t="s">
        <v>13</v>
      </c>
      <c r="I24" s="162"/>
      <c r="J24" s="162"/>
      <c r="K24" s="162"/>
      <c r="L24" s="162"/>
      <c r="M24" s="162"/>
      <c r="N24" s="162"/>
      <c r="O24" s="162"/>
      <c r="P24" s="162"/>
      <c r="Q24" s="162"/>
      <c r="R24" s="162"/>
      <c r="S24" s="162"/>
      <c r="T24" s="163"/>
    </row>
    <row r="25" spans="2:20" ht="24" customHeight="1" x14ac:dyDescent="0.15">
      <c r="B25" s="202"/>
      <c r="C25" s="203"/>
      <c r="D25" s="204"/>
      <c r="E25" s="205"/>
      <c r="F25" s="206"/>
      <c r="G25" s="201"/>
      <c r="H25" s="169" t="s">
        <v>12</v>
      </c>
      <c r="I25" s="175"/>
      <c r="J25" s="175"/>
      <c r="K25" s="175"/>
      <c r="L25" s="175"/>
      <c r="M25" s="175"/>
      <c r="N25" s="175"/>
      <c r="O25" s="175"/>
      <c r="P25" s="175"/>
      <c r="Q25" s="175"/>
      <c r="R25" s="175"/>
      <c r="S25" s="175"/>
      <c r="T25" s="176"/>
    </row>
    <row r="26" spans="2:20" ht="24" customHeight="1" x14ac:dyDescent="0.15">
      <c r="B26" s="202"/>
      <c r="C26" s="203"/>
      <c r="D26" s="204"/>
      <c r="E26" s="205"/>
      <c r="F26" s="206"/>
      <c r="G26" s="201"/>
      <c r="H26" s="170" t="s">
        <v>13</v>
      </c>
      <c r="I26" s="162"/>
      <c r="J26" s="162"/>
      <c r="K26" s="162"/>
      <c r="L26" s="162"/>
      <c r="M26" s="162"/>
      <c r="N26" s="162"/>
      <c r="O26" s="162"/>
      <c r="P26" s="162"/>
      <c r="Q26" s="162"/>
      <c r="R26" s="162"/>
      <c r="S26" s="162"/>
      <c r="T26" s="163"/>
    </row>
    <row r="27" spans="2:20" ht="24" customHeight="1" x14ac:dyDescent="0.15">
      <c r="B27" s="202"/>
      <c r="C27" s="203"/>
      <c r="D27" s="204"/>
      <c r="E27" s="205"/>
      <c r="F27" s="206"/>
      <c r="G27" s="201"/>
      <c r="H27" s="169" t="s">
        <v>12</v>
      </c>
      <c r="I27" s="175"/>
      <c r="J27" s="175"/>
      <c r="K27" s="175"/>
      <c r="L27" s="175"/>
      <c r="M27" s="175"/>
      <c r="N27" s="175"/>
      <c r="O27" s="175"/>
      <c r="P27" s="175"/>
      <c r="Q27" s="175"/>
      <c r="R27" s="175"/>
      <c r="S27" s="175"/>
      <c r="T27" s="176"/>
    </row>
    <row r="28" spans="2:20" ht="24" customHeight="1" x14ac:dyDescent="0.15">
      <c r="B28" s="202"/>
      <c r="C28" s="203"/>
      <c r="D28" s="204"/>
      <c r="E28" s="205"/>
      <c r="F28" s="206"/>
      <c r="G28" s="201"/>
      <c r="H28" s="170" t="s">
        <v>13</v>
      </c>
      <c r="I28" s="162"/>
      <c r="J28" s="162"/>
      <c r="K28" s="162"/>
      <c r="L28" s="162"/>
      <c r="M28" s="162"/>
      <c r="N28" s="162"/>
      <c r="O28" s="162"/>
      <c r="P28" s="162"/>
      <c r="Q28" s="162"/>
      <c r="R28" s="162"/>
      <c r="S28" s="162"/>
      <c r="T28" s="163"/>
    </row>
    <row r="29" spans="2:20" ht="24" customHeight="1" x14ac:dyDescent="0.15">
      <c r="B29" s="202"/>
      <c r="C29" s="203"/>
      <c r="D29" s="204"/>
      <c r="E29" s="205"/>
      <c r="F29" s="206"/>
      <c r="G29" s="201"/>
      <c r="H29" s="169" t="s">
        <v>12</v>
      </c>
      <c r="I29" s="175"/>
      <c r="J29" s="175"/>
      <c r="K29" s="175"/>
      <c r="L29" s="175"/>
      <c r="M29" s="175"/>
      <c r="N29" s="175"/>
      <c r="O29" s="175"/>
      <c r="P29" s="175"/>
      <c r="Q29" s="175"/>
      <c r="R29" s="175"/>
      <c r="S29" s="175"/>
      <c r="T29" s="176"/>
    </row>
    <row r="30" spans="2:20" ht="24" customHeight="1" x14ac:dyDescent="0.15">
      <c r="B30" s="202"/>
      <c r="C30" s="203"/>
      <c r="D30" s="204"/>
      <c r="E30" s="205"/>
      <c r="F30" s="206"/>
      <c r="G30" s="201"/>
      <c r="H30" s="170" t="s">
        <v>13</v>
      </c>
      <c r="I30" s="162"/>
      <c r="J30" s="162"/>
      <c r="K30" s="162"/>
      <c r="L30" s="162"/>
      <c r="M30" s="162"/>
      <c r="N30" s="162"/>
      <c r="O30" s="162"/>
      <c r="P30" s="162"/>
      <c r="Q30" s="162"/>
      <c r="R30" s="162"/>
      <c r="S30" s="162"/>
      <c r="T30" s="163"/>
    </row>
    <row r="31" spans="2:20" ht="24" customHeight="1" x14ac:dyDescent="0.15">
      <c r="B31" s="202"/>
      <c r="C31" s="203"/>
      <c r="D31" s="204"/>
      <c r="E31" s="205"/>
      <c r="F31" s="206"/>
      <c r="G31" s="201"/>
      <c r="H31" s="169" t="s">
        <v>12</v>
      </c>
      <c r="I31" s="175"/>
      <c r="J31" s="175"/>
      <c r="K31" s="175"/>
      <c r="L31" s="175"/>
      <c r="M31" s="175"/>
      <c r="N31" s="175"/>
      <c r="O31" s="175"/>
      <c r="P31" s="175"/>
      <c r="Q31" s="175"/>
      <c r="R31" s="175"/>
      <c r="S31" s="175"/>
      <c r="T31" s="176"/>
    </row>
    <row r="32" spans="2:20" ht="24" customHeight="1" x14ac:dyDescent="0.15">
      <c r="B32" s="202"/>
      <c r="C32" s="203"/>
      <c r="D32" s="204"/>
      <c r="E32" s="205"/>
      <c r="F32" s="206"/>
      <c r="G32" s="201"/>
      <c r="H32" s="170" t="s">
        <v>13</v>
      </c>
      <c r="I32" s="162"/>
      <c r="J32" s="162"/>
      <c r="K32" s="162"/>
      <c r="L32" s="162"/>
      <c r="M32" s="162"/>
      <c r="N32" s="162"/>
      <c r="O32" s="162"/>
      <c r="P32" s="162"/>
      <c r="Q32" s="162"/>
      <c r="R32" s="162"/>
      <c r="S32" s="162"/>
      <c r="T32" s="163"/>
    </row>
    <row r="33" spans="2:20" ht="24" customHeight="1" x14ac:dyDescent="0.15">
      <c r="B33" s="202"/>
      <c r="C33" s="203"/>
      <c r="D33" s="204"/>
      <c r="E33" s="205"/>
      <c r="F33" s="206"/>
      <c r="G33" s="201"/>
      <c r="H33" s="169" t="s">
        <v>12</v>
      </c>
      <c r="I33" s="175"/>
      <c r="J33" s="175"/>
      <c r="K33" s="175"/>
      <c r="L33" s="175"/>
      <c r="M33" s="175"/>
      <c r="N33" s="175"/>
      <c r="O33" s="175"/>
      <c r="P33" s="175"/>
      <c r="Q33" s="175"/>
      <c r="R33" s="175"/>
      <c r="S33" s="175"/>
      <c r="T33" s="176"/>
    </row>
    <row r="34" spans="2:20" ht="24" customHeight="1" x14ac:dyDescent="0.15">
      <c r="B34" s="202"/>
      <c r="C34" s="203"/>
      <c r="D34" s="204"/>
      <c r="E34" s="205"/>
      <c r="F34" s="206"/>
      <c r="G34" s="201"/>
      <c r="H34" s="170" t="s">
        <v>13</v>
      </c>
      <c r="I34" s="162"/>
      <c r="J34" s="162"/>
      <c r="K34" s="162"/>
      <c r="L34" s="162"/>
      <c r="M34" s="162"/>
      <c r="N34" s="162"/>
      <c r="O34" s="162"/>
      <c r="P34" s="162"/>
      <c r="Q34" s="162"/>
      <c r="R34" s="162"/>
      <c r="S34" s="162"/>
      <c r="T34" s="163"/>
    </row>
    <row r="35" spans="2:20" ht="24" customHeight="1" x14ac:dyDescent="0.15">
      <c r="B35" s="202"/>
      <c r="C35" s="203"/>
      <c r="D35" s="204"/>
      <c r="E35" s="205"/>
      <c r="F35" s="206"/>
      <c r="G35" s="201"/>
      <c r="H35" s="169" t="s">
        <v>12</v>
      </c>
      <c r="I35" s="175"/>
      <c r="J35" s="175"/>
      <c r="K35" s="175"/>
      <c r="L35" s="175"/>
      <c r="M35" s="175"/>
      <c r="N35" s="175"/>
      <c r="O35" s="175"/>
      <c r="P35" s="175"/>
      <c r="Q35" s="175"/>
      <c r="R35" s="175"/>
      <c r="S35" s="175"/>
      <c r="T35" s="176"/>
    </row>
    <row r="36" spans="2:20" ht="24" customHeight="1" x14ac:dyDescent="0.15">
      <c r="B36" s="202"/>
      <c r="C36" s="203"/>
      <c r="D36" s="204"/>
      <c r="E36" s="205"/>
      <c r="F36" s="206"/>
      <c r="G36" s="201"/>
      <c r="H36" s="170" t="s">
        <v>13</v>
      </c>
      <c r="I36" s="162"/>
      <c r="J36" s="162"/>
      <c r="K36" s="162"/>
      <c r="L36" s="162"/>
      <c r="M36" s="162"/>
      <c r="N36" s="162"/>
      <c r="O36" s="162"/>
      <c r="P36" s="162"/>
      <c r="Q36" s="162"/>
      <c r="R36" s="162"/>
      <c r="S36" s="162"/>
      <c r="T36" s="163"/>
    </row>
    <row r="37" spans="2:20" ht="24" customHeight="1" x14ac:dyDescent="0.15">
      <c r="B37" s="202"/>
      <c r="C37" s="203"/>
      <c r="D37" s="204"/>
      <c r="E37" s="205"/>
      <c r="F37" s="206"/>
      <c r="G37" s="201"/>
      <c r="H37" s="169" t="s">
        <v>12</v>
      </c>
      <c r="I37" s="175"/>
      <c r="J37" s="175"/>
      <c r="K37" s="175"/>
      <c r="L37" s="175"/>
      <c r="M37" s="175"/>
      <c r="N37" s="175"/>
      <c r="O37" s="175"/>
      <c r="P37" s="175"/>
      <c r="Q37" s="175"/>
      <c r="R37" s="175"/>
      <c r="S37" s="175"/>
      <c r="T37" s="176"/>
    </row>
    <row r="38" spans="2:20" ht="24" customHeight="1" x14ac:dyDescent="0.15">
      <c r="B38" s="202"/>
      <c r="C38" s="203"/>
      <c r="D38" s="204"/>
      <c r="E38" s="205"/>
      <c r="F38" s="206"/>
      <c r="G38" s="201"/>
      <c r="H38" s="170" t="s">
        <v>13</v>
      </c>
      <c r="I38" s="162"/>
      <c r="J38" s="162"/>
      <c r="K38" s="162"/>
      <c r="L38" s="162"/>
      <c r="M38" s="162"/>
      <c r="N38" s="162"/>
      <c r="O38" s="162"/>
      <c r="P38" s="162"/>
      <c r="Q38" s="162"/>
      <c r="R38" s="162"/>
      <c r="S38" s="162"/>
      <c r="T38" s="163"/>
    </row>
    <row r="39" spans="2:20" ht="24" customHeight="1" x14ac:dyDescent="0.15">
      <c r="B39" s="202"/>
      <c r="C39" s="203"/>
      <c r="D39" s="204"/>
      <c r="E39" s="205"/>
      <c r="F39" s="206"/>
      <c r="G39" s="201"/>
      <c r="H39" s="169" t="s">
        <v>12</v>
      </c>
      <c r="I39" s="175"/>
      <c r="J39" s="175"/>
      <c r="K39" s="175"/>
      <c r="L39" s="175"/>
      <c r="M39" s="175"/>
      <c r="N39" s="175"/>
      <c r="O39" s="175"/>
      <c r="P39" s="175"/>
      <c r="Q39" s="175"/>
      <c r="R39" s="175"/>
      <c r="S39" s="175"/>
      <c r="T39" s="176"/>
    </row>
    <row r="40" spans="2:20" ht="24" customHeight="1" x14ac:dyDescent="0.15">
      <c r="B40" s="202"/>
      <c r="C40" s="203"/>
      <c r="D40" s="204"/>
      <c r="E40" s="205"/>
      <c r="F40" s="206"/>
      <c r="G40" s="201"/>
      <c r="H40" s="170" t="s">
        <v>13</v>
      </c>
      <c r="I40" s="162"/>
      <c r="J40" s="162"/>
      <c r="K40" s="162"/>
      <c r="L40" s="162"/>
      <c r="M40" s="162"/>
      <c r="N40" s="162"/>
      <c r="O40" s="162"/>
      <c r="P40" s="162"/>
      <c r="Q40" s="162"/>
      <c r="R40" s="162"/>
      <c r="S40" s="162"/>
      <c r="T40" s="163"/>
    </row>
    <row r="41" spans="2:20" ht="24" customHeight="1" x14ac:dyDescent="0.15">
      <c r="B41" s="202"/>
      <c r="C41" s="203"/>
      <c r="D41" s="204"/>
      <c r="E41" s="205"/>
      <c r="F41" s="206"/>
      <c r="G41" s="201"/>
      <c r="H41" s="169" t="s">
        <v>12</v>
      </c>
      <c r="I41" s="175"/>
      <c r="J41" s="175"/>
      <c r="K41" s="175"/>
      <c r="L41" s="175"/>
      <c r="M41" s="175"/>
      <c r="N41" s="175"/>
      <c r="O41" s="175"/>
      <c r="P41" s="175"/>
      <c r="Q41" s="175"/>
      <c r="R41" s="175"/>
      <c r="S41" s="175"/>
      <c r="T41" s="176"/>
    </row>
    <row r="42" spans="2:20" ht="24" customHeight="1" x14ac:dyDescent="0.15">
      <c r="B42" s="202"/>
      <c r="C42" s="203"/>
      <c r="D42" s="204"/>
      <c r="E42" s="205"/>
      <c r="F42" s="206"/>
      <c r="G42" s="201"/>
      <c r="H42" s="170" t="s">
        <v>13</v>
      </c>
      <c r="I42" s="162"/>
      <c r="J42" s="162"/>
      <c r="K42" s="162"/>
      <c r="L42" s="162"/>
      <c r="M42" s="162"/>
      <c r="N42" s="162"/>
      <c r="O42" s="162"/>
      <c r="P42" s="162"/>
      <c r="Q42" s="162"/>
      <c r="R42" s="162"/>
      <c r="S42" s="162"/>
      <c r="T42" s="163"/>
    </row>
    <row r="43" spans="2:20" ht="24" customHeight="1" x14ac:dyDescent="0.15">
      <c r="B43" s="202"/>
      <c r="C43" s="203"/>
      <c r="D43" s="204"/>
      <c r="E43" s="205"/>
      <c r="F43" s="206"/>
      <c r="G43" s="201"/>
      <c r="H43" s="169" t="s">
        <v>12</v>
      </c>
      <c r="I43" s="175"/>
      <c r="J43" s="175"/>
      <c r="K43" s="175"/>
      <c r="L43" s="175"/>
      <c r="M43" s="175"/>
      <c r="N43" s="175"/>
      <c r="O43" s="175"/>
      <c r="P43" s="175"/>
      <c r="Q43" s="175"/>
      <c r="R43" s="175"/>
      <c r="S43" s="175"/>
      <c r="T43" s="176"/>
    </row>
    <row r="44" spans="2:20" ht="24" customHeight="1" x14ac:dyDescent="0.15">
      <c r="B44" s="202"/>
      <c r="C44" s="203"/>
      <c r="D44" s="204"/>
      <c r="E44" s="205"/>
      <c r="F44" s="206"/>
      <c r="G44" s="201"/>
      <c r="H44" s="170" t="s">
        <v>13</v>
      </c>
      <c r="I44" s="162"/>
      <c r="J44" s="162"/>
      <c r="K44" s="162"/>
      <c r="L44" s="162"/>
      <c r="M44" s="162"/>
      <c r="N44" s="162"/>
      <c r="O44" s="162"/>
      <c r="P44" s="162"/>
      <c r="Q44" s="162"/>
      <c r="R44" s="162"/>
      <c r="S44" s="162"/>
      <c r="T44" s="163"/>
    </row>
    <row r="45" spans="2:20" ht="24" customHeight="1" x14ac:dyDescent="0.15">
      <c r="B45" s="202"/>
      <c r="C45" s="203"/>
      <c r="D45" s="204"/>
      <c r="E45" s="205"/>
      <c r="F45" s="206"/>
      <c r="G45" s="201"/>
      <c r="H45" s="169" t="s">
        <v>12</v>
      </c>
      <c r="I45" s="175"/>
      <c r="J45" s="175"/>
      <c r="K45" s="175"/>
      <c r="L45" s="175"/>
      <c r="M45" s="175"/>
      <c r="N45" s="175"/>
      <c r="O45" s="175"/>
      <c r="P45" s="175"/>
      <c r="Q45" s="175"/>
      <c r="R45" s="175"/>
      <c r="S45" s="175"/>
      <c r="T45" s="176"/>
    </row>
    <row r="46" spans="2:20" ht="24" customHeight="1" x14ac:dyDescent="0.15">
      <c r="B46" s="202"/>
      <c r="C46" s="203"/>
      <c r="D46" s="204"/>
      <c r="E46" s="205"/>
      <c r="F46" s="206"/>
      <c r="G46" s="201"/>
      <c r="H46" s="170" t="s">
        <v>13</v>
      </c>
      <c r="I46" s="162"/>
      <c r="J46" s="162"/>
      <c r="K46" s="162"/>
      <c r="L46" s="162"/>
      <c r="M46" s="162"/>
      <c r="N46" s="162"/>
      <c r="O46" s="162"/>
      <c r="P46" s="162"/>
      <c r="Q46" s="162"/>
      <c r="R46" s="162"/>
      <c r="S46" s="162"/>
      <c r="T46" s="163"/>
    </row>
    <row r="47" spans="2:20" ht="24" customHeight="1" x14ac:dyDescent="0.15">
      <c r="B47" s="202"/>
      <c r="C47" s="203"/>
      <c r="D47" s="204"/>
      <c r="E47" s="205"/>
      <c r="F47" s="206"/>
      <c r="G47" s="201"/>
      <c r="H47" s="169" t="s">
        <v>12</v>
      </c>
      <c r="I47" s="175"/>
      <c r="J47" s="175"/>
      <c r="K47" s="175"/>
      <c r="L47" s="175"/>
      <c r="M47" s="175"/>
      <c r="N47" s="175"/>
      <c r="O47" s="175"/>
      <c r="P47" s="175"/>
      <c r="Q47" s="175"/>
      <c r="R47" s="175"/>
      <c r="S47" s="175"/>
      <c r="T47" s="176"/>
    </row>
    <row r="48" spans="2:20" ht="24" customHeight="1" x14ac:dyDescent="0.15">
      <c r="B48" s="202"/>
      <c r="C48" s="203"/>
      <c r="D48" s="204"/>
      <c r="E48" s="205"/>
      <c r="F48" s="206"/>
      <c r="G48" s="201"/>
      <c r="H48" s="170" t="s">
        <v>13</v>
      </c>
      <c r="I48" s="162"/>
      <c r="J48" s="162"/>
      <c r="K48" s="162"/>
      <c r="L48" s="162"/>
      <c r="M48" s="162"/>
      <c r="N48" s="162"/>
      <c r="O48" s="162"/>
      <c r="P48" s="162"/>
      <c r="Q48" s="162"/>
      <c r="R48" s="162"/>
      <c r="S48" s="162"/>
      <c r="T48" s="163"/>
    </row>
    <row r="49" spans="2:21" ht="24" customHeight="1" x14ac:dyDescent="0.15">
      <c r="B49" s="202"/>
      <c r="C49" s="203"/>
      <c r="D49" s="204"/>
      <c r="E49" s="205"/>
      <c r="F49" s="206"/>
      <c r="G49" s="201"/>
      <c r="H49" s="169" t="s">
        <v>12</v>
      </c>
      <c r="I49" s="175"/>
      <c r="J49" s="175"/>
      <c r="K49" s="175"/>
      <c r="L49" s="175"/>
      <c r="M49" s="175"/>
      <c r="N49" s="175"/>
      <c r="O49" s="175"/>
      <c r="P49" s="175"/>
      <c r="Q49" s="175"/>
      <c r="R49" s="175"/>
      <c r="S49" s="175"/>
      <c r="T49" s="176"/>
    </row>
    <row r="50" spans="2:21" ht="24" customHeight="1" x14ac:dyDescent="0.15">
      <c r="B50" s="202"/>
      <c r="C50" s="203"/>
      <c r="D50" s="204"/>
      <c r="E50" s="205"/>
      <c r="F50" s="206"/>
      <c r="G50" s="201"/>
      <c r="H50" s="170" t="s">
        <v>13</v>
      </c>
      <c r="I50" s="162"/>
      <c r="J50" s="162"/>
      <c r="K50" s="162"/>
      <c r="L50" s="162"/>
      <c r="M50" s="162"/>
      <c r="N50" s="162"/>
      <c r="O50" s="162"/>
      <c r="P50" s="162"/>
      <c r="Q50" s="162"/>
      <c r="R50" s="162"/>
      <c r="S50" s="162"/>
      <c r="T50" s="163"/>
    </row>
    <row r="51" spans="2:21" ht="24" customHeight="1" x14ac:dyDescent="0.15">
      <c r="B51" s="202"/>
      <c r="C51" s="203"/>
      <c r="D51" s="204"/>
      <c r="E51" s="205"/>
      <c r="F51" s="206"/>
      <c r="G51" s="201"/>
      <c r="H51" s="169" t="s">
        <v>12</v>
      </c>
      <c r="I51" s="175"/>
      <c r="J51" s="175"/>
      <c r="K51" s="175"/>
      <c r="L51" s="175"/>
      <c r="M51" s="175"/>
      <c r="N51" s="175"/>
      <c r="O51" s="175"/>
      <c r="P51" s="175"/>
      <c r="Q51" s="175"/>
      <c r="R51" s="175"/>
      <c r="S51" s="175"/>
      <c r="T51" s="176"/>
    </row>
    <row r="52" spans="2:21" ht="24" customHeight="1" x14ac:dyDescent="0.15">
      <c r="B52" s="202"/>
      <c r="C52" s="203"/>
      <c r="D52" s="204"/>
      <c r="E52" s="205"/>
      <c r="F52" s="206"/>
      <c r="G52" s="201"/>
      <c r="H52" s="170" t="s">
        <v>13</v>
      </c>
      <c r="I52" s="162"/>
      <c r="J52" s="162"/>
      <c r="K52" s="162"/>
      <c r="L52" s="162"/>
      <c r="M52" s="162"/>
      <c r="N52" s="162"/>
      <c r="O52" s="162"/>
      <c r="P52" s="162"/>
      <c r="Q52" s="162"/>
      <c r="R52" s="162"/>
      <c r="S52" s="162"/>
      <c r="T52" s="163"/>
    </row>
    <row r="53" spans="2:21" ht="24" customHeight="1" x14ac:dyDescent="0.15">
      <c r="B53" s="202"/>
      <c r="C53" s="203"/>
      <c r="D53" s="204"/>
      <c r="E53" s="205"/>
      <c r="F53" s="206"/>
      <c r="G53" s="201"/>
      <c r="H53" s="169" t="s">
        <v>12</v>
      </c>
      <c r="I53" s="175"/>
      <c r="J53" s="175"/>
      <c r="K53" s="175"/>
      <c r="L53" s="175"/>
      <c r="M53" s="175"/>
      <c r="N53" s="175"/>
      <c r="O53" s="175"/>
      <c r="P53" s="175"/>
      <c r="Q53" s="175"/>
      <c r="R53" s="175"/>
      <c r="S53" s="175"/>
      <c r="T53" s="176"/>
    </row>
    <row r="54" spans="2:21" ht="24" customHeight="1" x14ac:dyDescent="0.15">
      <c r="B54" s="202"/>
      <c r="C54" s="203"/>
      <c r="D54" s="204"/>
      <c r="E54" s="205"/>
      <c r="F54" s="206"/>
      <c r="G54" s="201"/>
      <c r="H54" s="170" t="s">
        <v>13</v>
      </c>
      <c r="I54" s="162"/>
      <c r="J54" s="162"/>
      <c r="K54" s="162"/>
      <c r="L54" s="162"/>
      <c r="M54" s="162"/>
      <c r="N54" s="162"/>
      <c r="O54" s="162"/>
      <c r="P54" s="162"/>
      <c r="Q54" s="162"/>
      <c r="R54" s="162"/>
      <c r="S54" s="162"/>
      <c r="T54" s="163"/>
    </row>
    <row r="55" spans="2:21" ht="24" customHeight="1" x14ac:dyDescent="0.15">
      <c r="B55" s="202"/>
      <c r="C55" s="203"/>
      <c r="D55" s="204"/>
      <c r="E55" s="205"/>
      <c r="F55" s="206"/>
      <c r="G55" s="201"/>
      <c r="H55" s="169" t="s">
        <v>12</v>
      </c>
      <c r="I55" s="175"/>
      <c r="J55" s="175"/>
      <c r="K55" s="175"/>
      <c r="L55" s="175"/>
      <c r="M55" s="175"/>
      <c r="N55" s="175"/>
      <c r="O55" s="175"/>
      <c r="P55" s="175"/>
      <c r="Q55" s="175"/>
      <c r="R55" s="175"/>
      <c r="S55" s="175"/>
      <c r="T55" s="176"/>
    </row>
    <row r="56" spans="2:21" ht="24" customHeight="1" x14ac:dyDescent="0.15">
      <c r="B56" s="202"/>
      <c r="C56" s="203"/>
      <c r="D56" s="204"/>
      <c r="E56" s="205"/>
      <c r="F56" s="206"/>
      <c r="G56" s="201"/>
      <c r="H56" s="170" t="s">
        <v>13</v>
      </c>
      <c r="I56" s="162"/>
      <c r="J56" s="162"/>
      <c r="K56" s="162"/>
      <c r="L56" s="162"/>
      <c r="M56" s="162"/>
      <c r="N56" s="162"/>
      <c r="O56" s="162"/>
      <c r="P56" s="162"/>
      <c r="Q56" s="162"/>
      <c r="R56" s="162"/>
      <c r="S56" s="162"/>
      <c r="T56" s="163"/>
    </row>
    <row r="57" spans="2:21" ht="24" customHeight="1" x14ac:dyDescent="0.15">
      <c r="B57" s="202"/>
      <c r="C57" s="203"/>
      <c r="D57" s="204"/>
      <c r="E57" s="205"/>
      <c r="F57" s="206"/>
      <c r="G57" s="201"/>
      <c r="H57" s="174" t="s">
        <v>12</v>
      </c>
      <c r="I57" s="175"/>
      <c r="J57" s="175"/>
      <c r="K57" s="175"/>
      <c r="L57" s="175"/>
      <c r="M57" s="175"/>
      <c r="N57" s="175"/>
      <c r="O57" s="175"/>
      <c r="P57" s="175"/>
      <c r="Q57" s="175"/>
      <c r="R57" s="175"/>
      <c r="S57" s="175"/>
      <c r="T57" s="176"/>
    </row>
    <row r="58" spans="2:21" ht="24" customHeight="1" x14ac:dyDescent="0.15">
      <c r="B58" s="202"/>
      <c r="C58" s="203"/>
      <c r="D58" s="204"/>
      <c r="E58" s="205"/>
      <c r="F58" s="206"/>
      <c r="G58" s="201"/>
      <c r="H58" s="170" t="s">
        <v>13</v>
      </c>
      <c r="I58" s="162"/>
      <c r="J58" s="162"/>
      <c r="K58" s="162"/>
      <c r="L58" s="162"/>
      <c r="M58" s="162"/>
      <c r="N58" s="162"/>
      <c r="O58" s="162"/>
      <c r="P58" s="162"/>
      <c r="Q58" s="162"/>
      <c r="R58" s="162"/>
      <c r="S58" s="162"/>
      <c r="T58" s="163"/>
    </row>
    <row r="59" spans="2:21" ht="24" customHeight="1" x14ac:dyDescent="0.15">
      <c r="B59" s="202"/>
      <c r="C59" s="203"/>
      <c r="D59" s="204"/>
      <c r="E59" s="205"/>
      <c r="F59" s="206"/>
      <c r="G59" s="201"/>
      <c r="H59" s="174" t="s">
        <v>12</v>
      </c>
      <c r="I59" s="175"/>
      <c r="J59" s="175"/>
      <c r="K59" s="175"/>
      <c r="L59" s="175"/>
      <c r="M59" s="175"/>
      <c r="N59" s="175"/>
      <c r="O59" s="175"/>
      <c r="P59" s="175"/>
      <c r="Q59" s="175"/>
      <c r="R59" s="175"/>
      <c r="S59" s="175"/>
      <c r="T59" s="176"/>
    </row>
    <row r="60" spans="2:21" ht="24" customHeight="1" thickBot="1" x14ac:dyDescent="0.2">
      <c r="B60" s="225"/>
      <c r="C60" s="226"/>
      <c r="D60" s="227"/>
      <c r="E60" s="222"/>
      <c r="F60" s="223"/>
      <c r="G60" s="224"/>
      <c r="H60" s="171" t="s">
        <v>13</v>
      </c>
      <c r="I60" s="164"/>
      <c r="J60" s="164"/>
      <c r="K60" s="164"/>
      <c r="L60" s="164"/>
      <c r="M60" s="164"/>
      <c r="N60" s="164"/>
      <c r="O60" s="164"/>
      <c r="P60" s="164"/>
      <c r="Q60" s="164"/>
      <c r="R60" s="164"/>
      <c r="S60" s="164"/>
      <c r="T60" s="165"/>
    </row>
    <row r="61" spans="2:21" ht="18.600000000000001" customHeight="1" x14ac:dyDescent="0.15">
      <c r="B61" s="63"/>
      <c r="C61" s="63"/>
      <c r="D61" s="63"/>
      <c r="E61" s="63"/>
      <c r="F61" s="63"/>
      <c r="G61" s="63"/>
      <c r="H61" s="64"/>
      <c r="I61" s="65"/>
      <c r="J61" s="65"/>
      <c r="K61" s="65"/>
      <c r="L61" s="65"/>
      <c r="M61" s="65"/>
      <c r="N61" s="65"/>
      <c r="O61" s="65"/>
      <c r="P61" s="65"/>
      <c r="Q61" s="65"/>
      <c r="R61" s="65"/>
      <c r="S61" s="65"/>
      <c r="T61" s="65"/>
      <c r="U61" s="66"/>
    </row>
    <row r="62" spans="2:21" ht="24" customHeight="1" x14ac:dyDescent="0.15">
      <c r="B62" s="8" t="s">
        <v>214</v>
      </c>
    </row>
    <row r="63" spans="2:21" ht="24" customHeight="1" x14ac:dyDescent="0.15">
      <c r="B63" s="68"/>
      <c r="C63" s="68"/>
      <c r="D63" s="68"/>
      <c r="E63" s="68"/>
      <c r="F63" s="68"/>
      <c r="G63" s="68"/>
      <c r="H63" s="68"/>
      <c r="I63" s="68"/>
      <c r="J63" s="68"/>
      <c r="K63" s="68"/>
      <c r="L63" s="68"/>
      <c r="M63" s="68"/>
      <c r="N63" s="68"/>
      <c r="O63" s="68"/>
      <c r="P63" s="68"/>
      <c r="Q63" s="68"/>
      <c r="R63" s="68"/>
      <c r="S63" s="68"/>
      <c r="T63" s="68"/>
    </row>
    <row r="64" spans="2:21" ht="23.25" customHeight="1" x14ac:dyDescent="0.15">
      <c r="C64" s="67"/>
      <c r="D64" s="67"/>
      <c r="E64" s="67"/>
      <c r="F64" s="67"/>
      <c r="G64" s="67"/>
      <c r="H64" s="67"/>
      <c r="I64" s="67"/>
      <c r="J64" s="67"/>
      <c r="K64" s="67"/>
      <c r="L64" s="67"/>
      <c r="M64" s="67"/>
      <c r="N64" s="67"/>
      <c r="O64" s="67"/>
      <c r="P64" s="67"/>
      <c r="Q64" s="67"/>
      <c r="R64" s="67"/>
      <c r="S64" s="67"/>
      <c r="T64" s="67"/>
    </row>
  </sheetData>
  <protectedRanges>
    <protectedRange sqref="R2:T2 P6 B47:G60" name="範囲1"/>
    <protectedRange sqref="B7:G46 I7:T60" name="範囲1_1"/>
  </protectedRanges>
  <mergeCells count="171">
    <mergeCell ref="E59:E60"/>
    <mergeCell ref="F59:F60"/>
    <mergeCell ref="G57:G58"/>
    <mergeCell ref="B57:B58"/>
    <mergeCell ref="C57:C58"/>
    <mergeCell ref="D57:D58"/>
    <mergeCell ref="E57:E58"/>
    <mergeCell ref="F57:F58"/>
    <mergeCell ref="G59:G60"/>
    <mergeCell ref="B59:B60"/>
    <mergeCell ref="C59:C60"/>
    <mergeCell ref="D59:D60"/>
    <mergeCell ref="G53:G54"/>
    <mergeCell ref="B55:B56"/>
    <mergeCell ref="C55:C56"/>
    <mergeCell ref="D55:D56"/>
    <mergeCell ref="E55:E56"/>
    <mergeCell ref="F55:F56"/>
    <mergeCell ref="G55:G56"/>
    <mergeCell ref="B53:B54"/>
    <mergeCell ref="C53:C54"/>
    <mergeCell ref="D53:D54"/>
    <mergeCell ref="E53:E54"/>
    <mergeCell ref="F53:F54"/>
    <mergeCell ref="G49:G50"/>
    <mergeCell ref="B51:B52"/>
    <mergeCell ref="C51:C52"/>
    <mergeCell ref="D51:D52"/>
    <mergeCell ref="E51:E52"/>
    <mergeCell ref="F51:F52"/>
    <mergeCell ref="G51:G52"/>
    <mergeCell ref="B49:B50"/>
    <mergeCell ref="C49:C50"/>
    <mergeCell ref="D49:D50"/>
    <mergeCell ref="E49:E50"/>
    <mergeCell ref="F49:F50"/>
    <mergeCell ref="G47:G48"/>
    <mergeCell ref="B45:B46"/>
    <mergeCell ref="D45:D46"/>
    <mergeCell ref="E45:E46"/>
    <mergeCell ref="F45:F46"/>
    <mergeCell ref="C45:C46"/>
    <mergeCell ref="B47:B48"/>
    <mergeCell ref="C47:C48"/>
    <mergeCell ref="D47:D48"/>
    <mergeCell ref="E47:E48"/>
    <mergeCell ref="F47:F48"/>
    <mergeCell ref="G45:G46"/>
    <mergeCell ref="G43:G44"/>
    <mergeCell ref="C43:C44"/>
    <mergeCell ref="B43:B44"/>
    <mergeCell ref="D43:D44"/>
    <mergeCell ref="E43:E44"/>
    <mergeCell ref="F43:F44"/>
    <mergeCell ref="B13:B14"/>
    <mergeCell ref="C13:C14"/>
    <mergeCell ref="D13:D14"/>
    <mergeCell ref="F13:F14"/>
    <mergeCell ref="G13:G14"/>
    <mergeCell ref="G15:G16"/>
    <mergeCell ref="B17:B18"/>
    <mergeCell ref="C17:C18"/>
    <mergeCell ref="D17:D18"/>
    <mergeCell ref="E17:E18"/>
    <mergeCell ref="F17:F18"/>
    <mergeCell ref="G17:G18"/>
    <mergeCell ref="B15:B16"/>
    <mergeCell ref="C15:C16"/>
    <mergeCell ref="D15:D16"/>
    <mergeCell ref="E15:E16"/>
    <mergeCell ref="F15:F16"/>
    <mergeCell ref="G19:G20"/>
    <mergeCell ref="R2:T2"/>
    <mergeCell ref="D7:D8"/>
    <mergeCell ref="F7:F8"/>
    <mergeCell ref="H4:T4"/>
    <mergeCell ref="H5:T5"/>
    <mergeCell ref="F4:F6"/>
    <mergeCell ref="G4:G6"/>
    <mergeCell ref="E7:E8"/>
    <mergeCell ref="E13:E14"/>
    <mergeCell ref="D11:D12"/>
    <mergeCell ref="G7:G8"/>
    <mergeCell ref="G9:G10"/>
    <mergeCell ref="G11:G12"/>
    <mergeCell ref="F9:F10"/>
    <mergeCell ref="F11:F12"/>
    <mergeCell ref="B4:B6"/>
    <mergeCell ref="C4:C6"/>
    <mergeCell ref="D4:D6"/>
    <mergeCell ref="E9:E10"/>
    <mergeCell ref="E11:E12"/>
    <mergeCell ref="E4:E6"/>
    <mergeCell ref="B9:B10"/>
    <mergeCell ref="C9:C10"/>
    <mergeCell ref="D9:D10"/>
    <mergeCell ref="B7:B8"/>
    <mergeCell ref="C7:C8"/>
    <mergeCell ref="B11:B12"/>
    <mergeCell ref="C11:C12"/>
    <mergeCell ref="B21:B22"/>
    <mergeCell ref="C21:C22"/>
    <mergeCell ref="D21:D22"/>
    <mergeCell ref="E21:E22"/>
    <mergeCell ref="F21:F22"/>
    <mergeCell ref="G21:G22"/>
    <mergeCell ref="B19:B20"/>
    <mergeCell ref="C19:C20"/>
    <mergeCell ref="D19:D20"/>
    <mergeCell ref="E19:E20"/>
    <mergeCell ref="F19:F20"/>
    <mergeCell ref="G23:G24"/>
    <mergeCell ref="B25:B26"/>
    <mergeCell ref="C25:C26"/>
    <mergeCell ref="D25:D26"/>
    <mergeCell ref="E25:E26"/>
    <mergeCell ref="F25:F26"/>
    <mergeCell ref="G25:G26"/>
    <mergeCell ref="B23:B24"/>
    <mergeCell ref="C23:C24"/>
    <mergeCell ref="D23:D24"/>
    <mergeCell ref="E23:E24"/>
    <mergeCell ref="F23:F24"/>
    <mergeCell ref="G27:G28"/>
    <mergeCell ref="B29:B30"/>
    <mergeCell ref="C29:C30"/>
    <mergeCell ref="D29:D30"/>
    <mergeCell ref="E29:E30"/>
    <mergeCell ref="F29:F30"/>
    <mergeCell ref="G29:G30"/>
    <mergeCell ref="B27:B28"/>
    <mergeCell ref="C27:C28"/>
    <mergeCell ref="D27:D28"/>
    <mergeCell ref="E27:E28"/>
    <mergeCell ref="F27:F28"/>
    <mergeCell ref="G31:G32"/>
    <mergeCell ref="B33:B34"/>
    <mergeCell ref="C33:C34"/>
    <mergeCell ref="D33:D34"/>
    <mergeCell ref="E33:E34"/>
    <mergeCell ref="F33:F34"/>
    <mergeCell ref="G33:G34"/>
    <mergeCell ref="B31:B32"/>
    <mergeCell ref="C31:C32"/>
    <mergeCell ref="D31:D32"/>
    <mergeCell ref="E31:E32"/>
    <mergeCell ref="F31:F32"/>
    <mergeCell ref="G35:G36"/>
    <mergeCell ref="B37:B38"/>
    <mergeCell ref="C37:C38"/>
    <mergeCell ref="D37:D38"/>
    <mergeCell ref="E37:E38"/>
    <mergeCell ref="F37:F38"/>
    <mergeCell ref="G37:G38"/>
    <mergeCell ref="B35:B36"/>
    <mergeCell ref="C35:C36"/>
    <mergeCell ref="D35:D36"/>
    <mergeCell ref="E35:E36"/>
    <mergeCell ref="F35:F36"/>
    <mergeCell ref="G39:G40"/>
    <mergeCell ref="B41:B42"/>
    <mergeCell ref="C41:C42"/>
    <mergeCell ref="D41:D42"/>
    <mergeCell ref="E41:E42"/>
    <mergeCell ref="F41:F42"/>
    <mergeCell ref="G41:G42"/>
    <mergeCell ref="B39:B40"/>
    <mergeCell ref="C39:C40"/>
    <mergeCell ref="D39:D40"/>
    <mergeCell ref="E39:E40"/>
    <mergeCell ref="F39:F40"/>
  </mergeCells>
  <phoneticPr fontId="4"/>
  <dataValidations count="2">
    <dataValidation type="list" allowBlank="1" showInputMessage="1" showErrorMessage="1" sqref="C7:C60">
      <formula1>"12,30,1"</formula1>
    </dataValidation>
    <dataValidation type="list" allowBlank="1" showInputMessage="1" showErrorMessage="1" sqref="D7:D60 F7:F60">
      <formula1>"1,2,3,4,5,6"</formula1>
    </dataValidation>
  </dataValidations>
  <printOptions horizontalCentered="1"/>
  <pageMargins left="0.39370078740157483" right="0.39370078740157483" top="0.59055118110236227" bottom="0.39370078740157483" header="0.31496062992125984" footer="0.31496062992125984"/>
  <pageSetup paperSize="9" scale="38" orientation="landscape"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71"/>
  <sheetViews>
    <sheetView tabSelected="1" view="pageBreakPreview" zoomScale="85" zoomScaleNormal="82" zoomScaleSheetLayoutView="85" workbookViewId="0">
      <selection activeCell="C2" sqref="C2"/>
    </sheetView>
  </sheetViews>
  <sheetFormatPr defaultColWidth="8.875" defaultRowHeight="14.25" x14ac:dyDescent="0.15"/>
  <cols>
    <col min="1" max="2" width="1.625" style="8" customWidth="1"/>
    <col min="3" max="3" width="17.75" style="8" customWidth="1"/>
    <col min="4" max="5" width="6.75" style="8" customWidth="1"/>
    <col min="6" max="6" width="17.75" style="8" customWidth="1"/>
    <col min="7" max="7" width="6.75" style="8" customWidth="1"/>
    <col min="8" max="8" width="12.625" style="8" customWidth="1"/>
    <col min="9" max="9" width="4.75" style="8" customWidth="1"/>
    <col min="10" max="22" width="13.625" style="8" customWidth="1"/>
    <col min="23" max="23" width="2.875" style="8" customWidth="1"/>
    <col min="24" max="16384" width="8.875" style="8"/>
  </cols>
  <sheetData>
    <row r="1" spans="1:22" ht="24" customHeight="1" x14ac:dyDescent="0.15">
      <c r="A1" s="8" t="s">
        <v>34</v>
      </c>
    </row>
    <row r="2" spans="1:22" ht="24" customHeight="1" x14ac:dyDescent="0.15">
      <c r="C2" s="60" t="s">
        <v>243</v>
      </c>
      <c r="S2" s="61" t="s">
        <v>16</v>
      </c>
      <c r="T2" s="61">
        <f>'別紙２　内訳計算表（入力）'!R2</f>
        <v>0</v>
      </c>
      <c r="U2" s="61"/>
      <c r="V2" s="61"/>
    </row>
    <row r="3" spans="1:22" ht="24" customHeight="1" x14ac:dyDescent="0.15"/>
    <row r="4" spans="1:22" ht="23.45" customHeight="1" x14ac:dyDescent="0.15">
      <c r="C4" s="212" t="s">
        <v>1</v>
      </c>
      <c r="D4" s="210" t="s">
        <v>2</v>
      </c>
      <c r="E4" s="212" t="s">
        <v>14</v>
      </c>
      <c r="F4" s="214" t="s">
        <v>0</v>
      </c>
      <c r="G4" s="214" t="s">
        <v>3</v>
      </c>
      <c r="H4" s="214" t="s">
        <v>158</v>
      </c>
      <c r="I4" s="236" t="s">
        <v>162</v>
      </c>
      <c r="J4" s="236"/>
      <c r="K4" s="236"/>
      <c r="L4" s="236"/>
      <c r="M4" s="236"/>
      <c r="N4" s="236"/>
      <c r="O4" s="236"/>
      <c r="P4" s="236"/>
      <c r="Q4" s="236"/>
      <c r="R4" s="236"/>
      <c r="S4" s="236"/>
      <c r="T4" s="236"/>
      <c r="U4" s="236"/>
      <c r="V4" s="236"/>
    </row>
    <row r="5" spans="1:22" ht="23.45" customHeight="1" x14ac:dyDescent="0.15">
      <c r="C5" s="212"/>
      <c r="D5" s="210"/>
      <c r="E5" s="212"/>
      <c r="F5" s="214"/>
      <c r="G5" s="214"/>
      <c r="H5" s="214"/>
      <c r="I5" s="235" t="s">
        <v>163</v>
      </c>
      <c r="J5" s="235"/>
      <c r="K5" s="235"/>
      <c r="L5" s="235"/>
      <c r="M5" s="235"/>
      <c r="N5" s="235"/>
      <c r="O5" s="235"/>
      <c r="P5" s="235"/>
      <c r="Q5" s="235"/>
      <c r="R5" s="235"/>
      <c r="S5" s="235"/>
      <c r="T5" s="235"/>
      <c r="U5" s="235"/>
      <c r="V5" s="235"/>
    </row>
    <row r="6" spans="1:22" ht="23.45" customHeight="1" x14ac:dyDescent="0.15">
      <c r="C6" s="212"/>
      <c r="D6" s="210"/>
      <c r="E6" s="212"/>
      <c r="F6" s="214"/>
      <c r="G6" s="214"/>
      <c r="H6" s="214"/>
      <c r="I6" s="57"/>
      <c r="J6" s="57" t="str">
        <f>'別紙２　内訳計算表（入力）'!I6</f>
        <v>4月（実績）</v>
      </c>
      <c r="K6" s="57" t="str">
        <f>'別紙２　内訳計算表（入力）'!J6</f>
        <v>5月（実績）</v>
      </c>
      <c r="L6" s="57" t="str">
        <f>'別紙２　内訳計算表（入力）'!K6</f>
        <v>6月（実績）</v>
      </c>
      <c r="M6" s="57" t="str">
        <f>'別紙２　内訳計算表（入力）'!L6</f>
        <v>7月（実績）</v>
      </c>
      <c r="N6" s="57" t="str">
        <f>'別紙２　内訳計算表（入力）'!M6</f>
        <v>8月（実績）</v>
      </c>
      <c r="O6" s="57" t="str">
        <f>'別紙２　内訳計算表（入力）'!N6</f>
        <v>9月（実績）</v>
      </c>
      <c r="P6" s="57" t="str">
        <f>'別紙２　内訳計算表（入力）'!O6</f>
        <v>10月（実績）</v>
      </c>
      <c r="Q6" s="57" t="str">
        <f>'別紙２　内訳計算表（入力）'!P6</f>
        <v>11月（実績）</v>
      </c>
      <c r="R6" s="57" t="str">
        <f>'別紙２　内訳計算表（入力）'!Q6</f>
        <v>12月（見込）</v>
      </c>
      <c r="S6" s="57" t="str">
        <f>'別紙２　内訳計算表（入力）'!R6</f>
        <v>1月（見込）</v>
      </c>
      <c r="T6" s="57" t="str">
        <f>'別紙２　内訳計算表（入力）'!S6</f>
        <v>2月（見込）</v>
      </c>
      <c r="U6" s="57" t="str">
        <f>'別紙２　内訳計算表（入力）'!T6</f>
        <v>3月（見込）</v>
      </c>
      <c r="V6" s="57" t="s">
        <v>4</v>
      </c>
    </row>
    <row r="7" spans="1:22" ht="23.45" customHeight="1" thickBot="1" x14ac:dyDescent="0.2">
      <c r="C7" s="232">
        <f>'別紙２　内訳計算表（入力）'!B7:B8</f>
        <v>0</v>
      </c>
      <c r="D7" s="234">
        <f>'別紙２　内訳計算表（入力）'!C7:C8</f>
        <v>0</v>
      </c>
      <c r="E7" s="228">
        <f>'別紙２　内訳計算表（入力）'!D7:D8</f>
        <v>0</v>
      </c>
      <c r="F7" s="230">
        <f>'別紙２　内訳計算表（入力）'!E7:E8</f>
        <v>0</v>
      </c>
      <c r="G7" s="228">
        <f>'別紙２　内訳計算表（入力）'!F7:F8</f>
        <v>0</v>
      </c>
      <c r="H7" s="230" t="e">
        <f>VLOOKUP(D7&amp;E7&amp;G7,'補助基準額 '!$A$2:$E$109,5,FALSE)</f>
        <v>#N/A</v>
      </c>
      <c r="I7" s="69" t="s">
        <v>12</v>
      </c>
      <c r="J7" s="72">
        <f>ROUNDDOWN('別紙２　内訳計算表（入力）'!I7*'別紙２　内訳計算表（入力）'!$G7:$G8,0)</f>
        <v>0</v>
      </c>
      <c r="K7" s="72">
        <f>ROUNDDOWN('別紙２　内訳計算表（入力）'!J7*'別紙２　内訳計算表（入力）'!$G7:$G8,0)</f>
        <v>0</v>
      </c>
      <c r="L7" s="72">
        <f>ROUNDDOWN('別紙２　内訳計算表（入力）'!K7*'別紙２　内訳計算表（入力）'!$G7:$G8,0)</f>
        <v>0</v>
      </c>
      <c r="M7" s="72">
        <f>ROUNDDOWN('別紙２　内訳計算表（入力）'!L7*'別紙２　内訳計算表（入力）'!$G7:$G8,0)</f>
        <v>0</v>
      </c>
      <c r="N7" s="72">
        <f>ROUNDDOWN('別紙２　内訳計算表（入力）'!M7*'別紙２　内訳計算表（入力）'!$G7:$G8,0)</f>
        <v>0</v>
      </c>
      <c r="O7" s="72">
        <f>ROUNDDOWN('別紙２　内訳計算表（入力）'!N7*'別紙２　内訳計算表（入力）'!$G7:$G8,0)</f>
        <v>0</v>
      </c>
      <c r="P7" s="72">
        <f>ROUNDDOWN('別紙２　内訳計算表（入力）'!O7*'別紙２　内訳計算表（入力）'!$G7:$G8,0)</f>
        <v>0</v>
      </c>
      <c r="Q7" s="72">
        <f>ROUNDDOWN('別紙２　内訳計算表（入力）'!P7*'別紙２　内訳計算表（入力）'!$G7:$G8,0)</f>
        <v>0</v>
      </c>
      <c r="R7" s="72">
        <f>ROUNDDOWN('別紙２　内訳計算表（入力）'!Q7*'別紙２　内訳計算表（入力）'!$G7:$G8,0)</f>
        <v>0</v>
      </c>
      <c r="S7" s="72">
        <f>ROUNDDOWN('別紙２　内訳計算表（入力）'!R7*'別紙２　内訳計算表（入力）'!$G7:$G8,0)</f>
        <v>0</v>
      </c>
      <c r="T7" s="72">
        <f>ROUNDDOWN('別紙２　内訳計算表（入力）'!S7*'別紙２　内訳計算表（入力）'!$G7:$G8,0)</f>
        <v>0</v>
      </c>
      <c r="U7" s="72">
        <f>ROUNDDOWN('別紙２　内訳計算表（入力）'!T7*'別紙２　内訳計算表（入力）'!$G7:$G8,0)</f>
        <v>0</v>
      </c>
      <c r="V7" s="73">
        <f t="shared" ref="V7:V26" si="0">SUM(J7:U7)</f>
        <v>0</v>
      </c>
    </row>
    <row r="8" spans="1:22" ht="23.45" customHeight="1" thickBot="1" x14ac:dyDescent="0.2">
      <c r="C8" s="233"/>
      <c r="D8" s="229"/>
      <c r="E8" s="229"/>
      <c r="F8" s="238"/>
      <c r="G8" s="229"/>
      <c r="H8" s="231"/>
      <c r="I8" s="70" t="s">
        <v>13</v>
      </c>
      <c r="J8" s="74">
        <f>IF('別紙２　内訳計算表（入力）'!I7="",0,IF($H7*ROUNDDOWN('別紙２　内訳計算表（入力）'!I8/J$71,2)-J7&lt;0,0,$H7*ROUNDDOWN('別紙２　内訳計算表（入力）'!I8/J$71,2)-J7))</f>
        <v>0</v>
      </c>
      <c r="K8" s="74">
        <f>IF('別紙２　内訳計算表（入力）'!J7="",0,IF($H7*ROUNDDOWN('別紙２　内訳計算表（入力）'!J8/K$71,2)-K7&lt;0,0,$H7*ROUNDDOWN('別紙２　内訳計算表（入力）'!J8/K$71,2)-K7))</f>
        <v>0</v>
      </c>
      <c r="L8" s="74">
        <f>IF('別紙２　内訳計算表（入力）'!K7="",0,IF($H7*ROUNDDOWN('別紙２　内訳計算表（入力）'!K8/L$71,2)-L7&lt;0,0,$H7*ROUNDDOWN('別紙２　内訳計算表（入力）'!K8/L$71,2)-L7))</f>
        <v>0</v>
      </c>
      <c r="M8" s="74">
        <f>IF('別紙２　内訳計算表（入力）'!L7="",0,IF($H7*ROUNDDOWN('別紙２　内訳計算表（入力）'!L8/M$71,2)-M7&lt;0,0,$H7*ROUNDDOWN('別紙２　内訳計算表（入力）'!L8/M$71,2)-M7))</f>
        <v>0</v>
      </c>
      <c r="N8" s="74">
        <f>IF('別紙２　内訳計算表（入力）'!M7="",0,IF($H7*ROUNDDOWN('別紙２　内訳計算表（入力）'!M8/N$71,2)-N7&lt;0,0,$H7*ROUNDDOWN('別紙２　内訳計算表（入力）'!M8/N$71,2)-N7))</f>
        <v>0</v>
      </c>
      <c r="O8" s="74">
        <f>IF('別紙２　内訳計算表（入力）'!N7="",0,IF($H7*ROUNDDOWN('別紙２　内訳計算表（入力）'!N8/O$71,2)-O7&lt;0,0,$H7*ROUNDDOWN('別紙２　内訳計算表（入力）'!N8/O$71,2)-O7))</f>
        <v>0</v>
      </c>
      <c r="P8" s="74">
        <f>IF('別紙２　内訳計算表（入力）'!O7="",0,IF($H7*ROUNDDOWN('別紙２　内訳計算表（入力）'!O8/P$71,2)-P7&lt;0,0,$H7*ROUNDDOWN('別紙２　内訳計算表（入力）'!O8/P$71,2)-P7))</f>
        <v>0</v>
      </c>
      <c r="Q8" s="74">
        <f>IF('別紙２　内訳計算表（入力）'!P7="",0,IF($H7*ROUNDDOWN('別紙２　内訳計算表（入力）'!P8/Q$71,2)-Q7&lt;0,0,$H7*ROUNDDOWN('別紙２　内訳計算表（入力）'!P8/Q$71,2)-Q7))</f>
        <v>0</v>
      </c>
      <c r="R8" s="74">
        <f>IF('別紙２　内訳計算表（入力）'!Q7="",0,IF($H7*ROUNDDOWN('別紙２　内訳計算表（入力）'!Q8/R$71,2)-R7&lt;0,0,$H7*ROUNDDOWN('別紙２　内訳計算表（入力）'!Q8/R$71,2)-R7))</f>
        <v>0</v>
      </c>
      <c r="S8" s="74">
        <f>IF('別紙２　内訳計算表（入力）'!R7="",0,IF($H7*ROUNDDOWN('別紙２　内訳計算表（入力）'!R8/S$71,2)-S7&lt;0,0,$H7*ROUNDDOWN('別紙２　内訳計算表（入力）'!R8/S$71,2)-S7))</f>
        <v>0</v>
      </c>
      <c r="T8" s="74">
        <f>IF('別紙２　内訳計算表（入力）'!S7="",0,IF($H7*ROUNDDOWN('別紙２　内訳計算表（入力）'!S8/T$71,2)-T7&lt;0,0,$H7*ROUNDDOWN('別紙２　内訳計算表（入力）'!S8/T$71,2)-T7))</f>
        <v>0</v>
      </c>
      <c r="U8" s="74">
        <f>IF('別紙２　内訳計算表（入力）'!T7="",0,IF($H7*ROUNDDOWN('別紙２　内訳計算表（入力）'!T8/U$71,2)-U7&lt;0,0,$H7*ROUNDDOWN('別紙２　内訳計算表（入力）'!T8/U$71,2)-U7))</f>
        <v>0</v>
      </c>
      <c r="V8" s="75">
        <f t="shared" si="0"/>
        <v>0</v>
      </c>
    </row>
    <row r="9" spans="1:22" ht="23.45" customHeight="1" thickBot="1" x14ac:dyDescent="0.2">
      <c r="C9" s="237">
        <f>'別紙２　内訳計算表（入力）'!B9:B10</f>
        <v>0</v>
      </c>
      <c r="D9" s="234">
        <f>'別紙２　内訳計算表（入力）'!C9:C10</f>
        <v>0</v>
      </c>
      <c r="E9" s="228">
        <f>'別紙２　内訳計算表（入力）'!D9:D10</f>
        <v>0</v>
      </c>
      <c r="F9" s="230">
        <f>'別紙２　内訳計算表（入力）'!E9:E10</f>
        <v>0</v>
      </c>
      <c r="G9" s="228">
        <f>'別紙２　内訳計算表（入力）'!F9:F10</f>
        <v>0</v>
      </c>
      <c r="H9" s="230" t="e">
        <f>VLOOKUP(D9&amp;E9&amp;G9,'補助基準額 '!$A$2:$E$109,5,FALSE)</f>
        <v>#N/A</v>
      </c>
      <c r="I9" s="69" t="s">
        <v>12</v>
      </c>
      <c r="J9" s="72">
        <f>ROUNDDOWN('別紙２　内訳計算表（入力）'!I9*'別紙２　内訳計算表（入力）'!$G9:$G10,0)</f>
        <v>0</v>
      </c>
      <c r="K9" s="72">
        <f>ROUNDDOWN('別紙２　内訳計算表（入力）'!J9*'別紙２　内訳計算表（入力）'!$G9:$G10,0)</f>
        <v>0</v>
      </c>
      <c r="L9" s="72">
        <f>ROUNDDOWN('別紙２　内訳計算表（入力）'!K9*'別紙２　内訳計算表（入力）'!$G9:$G10,0)</f>
        <v>0</v>
      </c>
      <c r="M9" s="72">
        <f>ROUNDDOWN('別紙２　内訳計算表（入力）'!L9*'別紙２　内訳計算表（入力）'!$G9:$G10,0)</f>
        <v>0</v>
      </c>
      <c r="N9" s="72">
        <f>ROUNDDOWN('別紙２　内訳計算表（入力）'!M9*'別紙２　内訳計算表（入力）'!$G9:$G10,0)</f>
        <v>0</v>
      </c>
      <c r="O9" s="72">
        <f>ROUNDDOWN('別紙２　内訳計算表（入力）'!N9*'別紙２　内訳計算表（入力）'!$G9:$G10,0)</f>
        <v>0</v>
      </c>
      <c r="P9" s="72">
        <f>ROUNDDOWN('別紙２　内訳計算表（入力）'!O9*'別紙２　内訳計算表（入力）'!$G9:$G10,0)</f>
        <v>0</v>
      </c>
      <c r="Q9" s="72">
        <f>ROUNDDOWN('別紙２　内訳計算表（入力）'!P9*'別紙２　内訳計算表（入力）'!$G9:$G10,0)</f>
        <v>0</v>
      </c>
      <c r="R9" s="72">
        <f>ROUNDDOWN('別紙２　内訳計算表（入力）'!Q9*'別紙２　内訳計算表（入力）'!$G9:$G10,0)</f>
        <v>0</v>
      </c>
      <c r="S9" s="72">
        <f>ROUNDDOWN('別紙２　内訳計算表（入力）'!R9*'別紙２　内訳計算表（入力）'!$G9:$G10,0)</f>
        <v>0</v>
      </c>
      <c r="T9" s="72">
        <f>ROUNDDOWN('別紙２　内訳計算表（入力）'!S9*'別紙２　内訳計算表（入力）'!$G9:$G10,0)</f>
        <v>0</v>
      </c>
      <c r="U9" s="72">
        <f>ROUNDDOWN('別紙２　内訳計算表（入力）'!T9*'別紙２　内訳計算表（入力）'!$G9:$G10,0)</f>
        <v>0</v>
      </c>
      <c r="V9" s="73">
        <f t="shared" si="0"/>
        <v>0</v>
      </c>
    </row>
    <row r="10" spans="1:22" ht="23.45" customHeight="1" thickBot="1" x14ac:dyDescent="0.2">
      <c r="C10" s="233"/>
      <c r="D10" s="229"/>
      <c r="E10" s="229"/>
      <c r="F10" s="238"/>
      <c r="G10" s="229"/>
      <c r="H10" s="231"/>
      <c r="I10" s="70" t="s">
        <v>13</v>
      </c>
      <c r="J10" s="74">
        <f>IF('別紙２　内訳計算表（入力）'!I9="",0,IF($H9*ROUNDDOWN('別紙２　内訳計算表（入力）'!I10/J$71,2)-J9&lt;0,0,$H9*ROUNDDOWN('別紙２　内訳計算表（入力）'!I10/J$71,2)-J9))</f>
        <v>0</v>
      </c>
      <c r="K10" s="74">
        <f>IF('別紙２　内訳計算表（入力）'!J9="",0,IF($H9*ROUNDDOWN('別紙２　内訳計算表（入力）'!J10/K$71,2)-K9&lt;0,0,$H9*ROUNDDOWN('別紙２　内訳計算表（入力）'!J10/K$71,2)-K9))</f>
        <v>0</v>
      </c>
      <c r="L10" s="74">
        <f>IF('別紙２　内訳計算表（入力）'!K9="",0,IF($H9*ROUNDDOWN('別紙２　内訳計算表（入力）'!K10/L$71,2)-L9&lt;0,0,$H9*ROUNDDOWN('別紙２　内訳計算表（入力）'!K10/L$71,2)-L9))</f>
        <v>0</v>
      </c>
      <c r="M10" s="74">
        <f>IF('別紙２　内訳計算表（入力）'!L9="",0,IF($H9*ROUNDDOWN('別紙２　内訳計算表（入力）'!L10/M$71,2)-M9&lt;0,0,$H9*ROUNDDOWN('別紙２　内訳計算表（入力）'!L10/M$71,2)-M9))</f>
        <v>0</v>
      </c>
      <c r="N10" s="74">
        <f>IF('別紙２　内訳計算表（入力）'!M9="",0,IF($H9*ROUNDDOWN('別紙２　内訳計算表（入力）'!M10/N$71,2)-N9&lt;0,0,$H9*ROUNDDOWN('別紙２　内訳計算表（入力）'!M10/N$71,2)-N9))</f>
        <v>0</v>
      </c>
      <c r="O10" s="74">
        <f>IF('別紙２　内訳計算表（入力）'!N9="",0,IF($H9*ROUNDDOWN('別紙２　内訳計算表（入力）'!N10/O$71,2)-O9&lt;0,0,$H9*ROUNDDOWN('別紙２　内訳計算表（入力）'!N10/O$71,2)-O9))</f>
        <v>0</v>
      </c>
      <c r="P10" s="74">
        <f>IF('別紙２　内訳計算表（入力）'!O9="",0,IF($H9*ROUNDDOWN('別紙２　内訳計算表（入力）'!O10/P$71,2)-P9&lt;0,0,$H9*ROUNDDOWN('別紙２　内訳計算表（入力）'!O10/P$71,2)-P9))</f>
        <v>0</v>
      </c>
      <c r="Q10" s="74">
        <f>IF('別紙２　内訳計算表（入力）'!P9="",0,IF($H9*ROUNDDOWN('別紙２　内訳計算表（入力）'!P10/Q$71,2)-Q9&lt;0,0,$H9*ROUNDDOWN('別紙２　内訳計算表（入力）'!P10/Q$71,2)-Q9))</f>
        <v>0</v>
      </c>
      <c r="R10" s="74">
        <f>IF('別紙２　内訳計算表（入力）'!Q9="",0,IF($H9*ROUNDDOWN('別紙２　内訳計算表（入力）'!Q10/R$71,2)-R9&lt;0,0,$H9*ROUNDDOWN('別紙２　内訳計算表（入力）'!Q10/R$71,2)-R9))</f>
        <v>0</v>
      </c>
      <c r="S10" s="74">
        <f>IF('別紙２　内訳計算表（入力）'!R9="",0,IF($H9*ROUNDDOWN('別紙２　内訳計算表（入力）'!R10/S$71,2)-S9&lt;0,0,$H9*ROUNDDOWN('別紙２　内訳計算表（入力）'!R10/S$71,2)-S9))</f>
        <v>0</v>
      </c>
      <c r="T10" s="74">
        <f>IF('別紙２　内訳計算表（入力）'!S9="",0,IF($H9*ROUNDDOWN('別紙２　内訳計算表（入力）'!S10/T$71,2)-T9&lt;0,0,$H9*ROUNDDOWN('別紙２　内訳計算表（入力）'!S10/T$71,2)-T9))</f>
        <v>0</v>
      </c>
      <c r="U10" s="74">
        <f>IF('別紙２　内訳計算表（入力）'!T9="",0,IF($H9*ROUNDDOWN('別紙２　内訳計算表（入力）'!T10/U$71,2)-U9&lt;0,0,$H9*ROUNDDOWN('別紙２　内訳計算表（入力）'!T10/U$71,2)-U9))</f>
        <v>0</v>
      </c>
      <c r="V10" s="75">
        <f t="shared" si="0"/>
        <v>0</v>
      </c>
    </row>
    <row r="11" spans="1:22" ht="23.45" customHeight="1" thickBot="1" x14ac:dyDescent="0.2">
      <c r="C11" s="237">
        <f>'別紙２　内訳計算表（入力）'!B11:B12</f>
        <v>0</v>
      </c>
      <c r="D11" s="234">
        <f>'別紙２　内訳計算表（入力）'!C11:C12</f>
        <v>0</v>
      </c>
      <c r="E11" s="228">
        <f>'別紙２　内訳計算表（入力）'!D11:D12</f>
        <v>0</v>
      </c>
      <c r="F11" s="230">
        <f>'別紙２　内訳計算表（入力）'!E11:E12</f>
        <v>0</v>
      </c>
      <c r="G11" s="228">
        <f>'別紙２　内訳計算表（入力）'!F11:F12</f>
        <v>0</v>
      </c>
      <c r="H11" s="230" t="e">
        <f>VLOOKUP(D11&amp;E11&amp;G11,'補助基準額 '!$A$2:$E$109,5,FALSE)</f>
        <v>#N/A</v>
      </c>
      <c r="I11" s="69" t="s">
        <v>12</v>
      </c>
      <c r="J11" s="72">
        <f>ROUNDDOWN('別紙２　内訳計算表（入力）'!I11*'別紙２　内訳計算表（入力）'!$G11:$G12,0)</f>
        <v>0</v>
      </c>
      <c r="K11" s="72">
        <f>ROUNDDOWN('別紙２　内訳計算表（入力）'!J11*'別紙２　内訳計算表（入力）'!$G11:$G12,0)</f>
        <v>0</v>
      </c>
      <c r="L11" s="72">
        <f>ROUNDDOWN('別紙２　内訳計算表（入力）'!K11*'別紙２　内訳計算表（入力）'!$G11:$G12,0)</f>
        <v>0</v>
      </c>
      <c r="M11" s="72">
        <f>ROUNDDOWN('別紙２　内訳計算表（入力）'!L11*'別紙２　内訳計算表（入力）'!$G11:$G12,0)</f>
        <v>0</v>
      </c>
      <c r="N11" s="72">
        <f>ROUNDDOWN('別紙２　内訳計算表（入力）'!M11*'別紙２　内訳計算表（入力）'!$G11:$G12,0)</f>
        <v>0</v>
      </c>
      <c r="O11" s="72">
        <f>ROUNDDOWN('別紙２　内訳計算表（入力）'!N11*'別紙２　内訳計算表（入力）'!$G11:$G12,0)</f>
        <v>0</v>
      </c>
      <c r="P11" s="72">
        <f>ROUNDDOWN('別紙２　内訳計算表（入力）'!O11*'別紙２　内訳計算表（入力）'!$G11:$G12,0)</f>
        <v>0</v>
      </c>
      <c r="Q11" s="72">
        <f>ROUNDDOWN('別紙２　内訳計算表（入力）'!P11*'別紙２　内訳計算表（入力）'!$G11:$G12,0)</f>
        <v>0</v>
      </c>
      <c r="R11" s="72">
        <f>ROUNDDOWN('別紙２　内訳計算表（入力）'!Q11*'別紙２　内訳計算表（入力）'!$G11:$G12,0)</f>
        <v>0</v>
      </c>
      <c r="S11" s="72">
        <f>ROUNDDOWN('別紙２　内訳計算表（入力）'!R11*'別紙２　内訳計算表（入力）'!$G11:$G12,0)</f>
        <v>0</v>
      </c>
      <c r="T11" s="72">
        <f>ROUNDDOWN('別紙２　内訳計算表（入力）'!S11*'別紙２　内訳計算表（入力）'!$G11:$G12,0)</f>
        <v>0</v>
      </c>
      <c r="U11" s="72">
        <f>ROUNDDOWN('別紙２　内訳計算表（入力）'!T11*'別紙２　内訳計算表（入力）'!$G11:$G12,0)</f>
        <v>0</v>
      </c>
      <c r="V11" s="73">
        <f t="shared" si="0"/>
        <v>0</v>
      </c>
    </row>
    <row r="12" spans="1:22" ht="23.45" customHeight="1" thickBot="1" x14ac:dyDescent="0.2">
      <c r="C12" s="233"/>
      <c r="D12" s="229"/>
      <c r="E12" s="229"/>
      <c r="F12" s="238"/>
      <c r="G12" s="229"/>
      <c r="H12" s="231"/>
      <c r="I12" s="70" t="s">
        <v>13</v>
      </c>
      <c r="J12" s="74">
        <f>IF('別紙２　内訳計算表（入力）'!I11="",0,IF($H11*ROUNDDOWN('別紙２　内訳計算表（入力）'!I12/J$71,2)-J11&lt;0,0,$H11*ROUNDDOWN('別紙２　内訳計算表（入力）'!I12/J$71,2)-J11))</f>
        <v>0</v>
      </c>
      <c r="K12" s="74">
        <f>IF('別紙２　内訳計算表（入力）'!J11="",0,IF($H11*ROUNDDOWN('別紙２　内訳計算表（入力）'!J12/K$71,2)-K11&lt;0,0,$H11*ROUNDDOWN('別紙２　内訳計算表（入力）'!J12/K$71,2)-K11))</f>
        <v>0</v>
      </c>
      <c r="L12" s="74">
        <f>IF('別紙２　内訳計算表（入力）'!K11="",0,IF($H11*ROUNDDOWN('別紙２　内訳計算表（入力）'!K12/L$71,2)-L11&lt;0,0,$H11*ROUNDDOWN('別紙２　内訳計算表（入力）'!K12/L$71,2)-L11))</f>
        <v>0</v>
      </c>
      <c r="M12" s="74">
        <f>IF('別紙２　内訳計算表（入力）'!L11="",0,IF($H11*ROUNDDOWN('別紙２　内訳計算表（入力）'!L12/M$71,2)-M11&lt;0,0,$H11*ROUNDDOWN('別紙２　内訳計算表（入力）'!L12/M$71,2)-M11))</f>
        <v>0</v>
      </c>
      <c r="N12" s="74">
        <f>IF('別紙２　内訳計算表（入力）'!M11="",0,IF($H11*ROUNDDOWN('別紙２　内訳計算表（入力）'!M12/N$71,2)-N11&lt;0,0,$H11*ROUNDDOWN('別紙２　内訳計算表（入力）'!M12/N$71,2)-N11))</f>
        <v>0</v>
      </c>
      <c r="O12" s="74">
        <f>IF('別紙２　内訳計算表（入力）'!N11="",0,IF($H11*ROUNDDOWN('別紙２　内訳計算表（入力）'!N12/O$71,2)-O11&lt;0,0,$H11*ROUNDDOWN('別紙２　内訳計算表（入力）'!N12/O$71,2)-O11))</f>
        <v>0</v>
      </c>
      <c r="P12" s="74">
        <f>IF('別紙２　内訳計算表（入力）'!O11="",0,IF($H11*ROUNDDOWN('別紙２　内訳計算表（入力）'!O12/P$71,2)-P11&lt;0,0,$H11*ROUNDDOWN('別紙２　内訳計算表（入力）'!O12/P$71,2)-P11))</f>
        <v>0</v>
      </c>
      <c r="Q12" s="74">
        <f>IF('別紙２　内訳計算表（入力）'!P11="",0,IF($H11*ROUNDDOWN('別紙２　内訳計算表（入力）'!P12/Q$71,2)-Q11&lt;0,0,$H11*ROUNDDOWN('別紙２　内訳計算表（入力）'!P12/Q$71,2)-Q11))</f>
        <v>0</v>
      </c>
      <c r="R12" s="74">
        <f>IF('別紙２　内訳計算表（入力）'!Q11="",0,IF($H11*ROUNDDOWN('別紙２　内訳計算表（入力）'!Q12/R$71,2)-R11&lt;0,0,$H11*ROUNDDOWN('別紙２　内訳計算表（入力）'!Q12/R$71,2)-R11))</f>
        <v>0</v>
      </c>
      <c r="S12" s="74">
        <f>IF('別紙２　内訳計算表（入力）'!R11="",0,IF($H11*ROUNDDOWN('別紙２　内訳計算表（入力）'!R12/S$71,2)-S11&lt;0,0,$H11*ROUNDDOWN('別紙２　内訳計算表（入力）'!R12/S$71,2)-S11))</f>
        <v>0</v>
      </c>
      <c r="T12" s="74">
        <f>IF('別紙２　内訳計算表（入力）'!S11="",0,IF($H11*ROUNDDOWN('別紙２　内訳計算表（入力）'!S12/T$71,2)-T11&lt;0,0,$H11*ROUNDDOWN('別紙２　内訳計算表（入力）'!S12/T$71,2)-T11))</f>
        <v>0</v>
      </c>
      <c r="U12" s="74">
        <f>IF('別紙２　内訳計算表（入力）'!T11="",0,IF($H11*ROUNDDOWN('別紙２　内訳計算表（入力）'!T12/U$71,2)-U11&lt;0,0,$H11*ROUNDDOWN('別紙２　内訳計算表（入力）'!T12/U$71,2)-U11))</f>
        <v>0</v>
      </c>
      <c r="V12" s="75">
        <f t="shared" si="0"/>
        <v>0</v>
      </c>
    </row>
    <row r="13" spans="1:22" ht="23.45" customHeight="1" thickBot="1" x14ac:dyDescent="0.2">
      <c r="C13" s="237">
        <f>'別紙２　内訳計算表（入力）'!B13:B14</f>
        <v>0</v>
      </c>
      <c r="D13" s="234">
        <f>'別紙２　内訳計算表（入力）'!C13:C14</f>
        <v>0</v>
      </c>
      <c r="E13" s="228">
        <f>'別紙２　内訳計算表（入力）'!D13:D14</f>
        <v>0</v>
      </c>
      <c r="F13" s="230">
        <f>'別紙２　内訳計算表（入力）'!E13:E14</f>
        <v>0</v>
      </c>
      <c r="G13" s="228">
        <f>'別紙２　内訳計算表（入力）'!F13:F14</f>
        <v>0</v>
      </c>
      <c r="H13" s="230" t="e">
        <f>VLOOKUP(D13&amp;E13&amp;G13,'補助基準額 '!$A$2:$E$109,5,FALSE)</f>
        <v>#N/A</v>
      </c>
      <c r="I13" s="69" t="s">
        <v>12</v>
      </c>
      <c r="J13" s="72">
        <f>ROUNDDOWN('別紙２　内訳計算表（入力）'!I13*'別紙２　内訳計算表（入力）'!$G13:$G14,0)</f>
        <v>0</v>
      </c>
      <c r="K13" s="72">
        <f>ROUNDDOWN('別紙２　内訳計算表（入力）'!J13*'別紙２　内訳計算表（入力）'!$G13:$G14,0)</f>
        <v>0</v>
      </c>
      <c r="L13" s="72">
        <f>ROUNDDOWN('別紙２　内訳計算表（入力）'!K13*'別紙２　内訳計算表（入力）'!$G13:$G14,0)</f>
        <v>0</v>
      </c>
      <c r="M13" s="72">
        <f>ROUNDDOWN('別紙２　内訳計算表（入力）'!L13*'別紙２　内訳計算表（入力）'!$G13:$G14,0)</f>
        <v>0</v>
      </c>
      <c r="N13" s="72">
        <f>ROUNDDOWN('別紙２　内訳計算表（入力）'!M13*'別紙２　内訳計算表（入力）'!$G13:$G14,0)</f>
        <v>0</v>
      </c>
      <c r="O13" s="72">
        <f>ROUNDDOWN('別紙２　内訳計算表（入力）'!N13*'別紙２　内訳計算表（入力）'!$G13:$G14,0)</f>
        <v>0</v>
      </c>
      <c r="P13" s="72">
        <f>ROUNDDOWN('別紙２　内訳計算表（入力）'!O13*'別紙２　内訳計算表（入力）'!$G13:$G14,0)</f>
        <v>0</v>
      </c>
      <c r="Q13" s="72">
        <f>ROUNDDOWN('別紙２　内訳計算表（入力）'!P13*'別紙２　内訳計算表（入力）'!$G13:$G14,0)</f>
        <v>0</v>
      </c>
      <c r="R13" s="72">
        <f>ROUNDDOWN('別紙２　内訳計算表（入力）'!Q13*'別紙２　内訳計算表（入力）'!$G13:$G14,0)</f>
        <v>0</v>
      </c>
      <c r="S13" s="72">
        <f>ROUNDDOWN('別紙２　内訳計算表（入力）'!R13*'別紙２　内訳計算表（入力）'!$G13:$G14,0)</f>
        <v>0</v>
      </c>
      <c r="T13" s="72">
        <f>ROUNDDOWN('別紙２　内訳計算表（入力）'!S13*'別紙２　内訳計算表（入力）'!$G13:$G14,0)</f>
        <v>0</v>
      </c>
      <c r="U13" s="72">
        <f>ROUNDDOWN('別紙２　内訳計算表（入力）'!T13*'別紙２　内訳計算表（入力）'!$G13:$G14,0)</f>
        <v>0</v>
      </c>
      <c r="V13" s="73">
        <f t="shared" si="0"/>
        <v>0</v>
      </c>
    </row>
    <row r="14" spans="1:22" ht="23.45" customHeight="1" thickBot="1" x14ac:dyDescent="0.2">
      <c r="C14" s="233"/>
      <c r="D14" s="229"/>
      <c r="E14" s="229"/>
      <c r="F14" s="238"/>
      <c r="G14" s="229"/>
      <c r="H14" s="231"/>
      <c r="I14" s="70" t="s">
        <v>13</v>
      </c>
      <c r="J14" s="74">
        <f>IF('別紙２　内訳計算表（入力）'!I13="",0,IF($H13*ROUNDDOWN('別紙２　内訳計算表（入力）'!I14/J$71,2)-J13&lt;0,0,$H13*ROUNDDOWN('別紙２　内訳計算表（入力）'!I14/J$71,2)-J13))</f>
        <v>0</v>
      </c>
      <c r="K14" s="74">
        <f>IF('別紙２　内訳計算表（入力）'!J13="",0,IF($H13*ROUNDDOWN('別紙２　内訳計算表（入力）'!J14/K$71,2)-K13&lt;0,0,$H13*ROUNDDOWN('別紙２　内訳計算表（入力）'!J14/K$71,2)-K13))</f>
        <v>0</v>
      </c>
      <c r="L14" s="74">
        <f>IF('別紙２　内訳計算表（入力）'!K13="",0,IF($H13*ROUNDDOWN('別紙２　内訳計算表（入力）'!K14/L$71,2)-L13&lt;0,0,$H13*ROUNDDOWN('別紙２　内訳計算表（入力）'!K14/L$71,2)-L13))</f>
        <v>0</v>
      </c>
      <c r="M14" s="74">
        <f>IF('別紙２　内訳計算表（入力）'!L13="",0,IF($H13*ROUNDDOWN('別紙２　内訳計算表（入力）'!L14/M$71,2)-M13&lt;0,0,$H13*ROUNDDOWN('別紙２　内訳計算表（入力）'!L14/M$71,2)-M13))</f>
        <v>0</v>
      </c>
      <c r="N14" s="74">
        <f>IF('別紙２　内訳計算表（入力）'!M13="",0,IF($H13*ROUNDDOWN('別紙２　内訳計算表（入力）'!M14/N$71,2)-N13&lt;0,0,$H13*ROUNDDOWN('別紙２　内訳計算表（入力）'!M14/N$71,2)-N13))</f>
        <v>0</v>
      </c>
      <c r="O14" s="74">
        <f>IF('別紙２　内訳計算表（入力）'!N13="",0,IF($H13*ROUNDDOWN('別紙２　内訳計算表（入力）'!N14/O$71,2)-O13&lt;0,0,$H13*ROUNDDOWN('別紙２　内訳計算表（入力）'!N14/O$71,2)-O13))</f>
        <v>0</v>
      </c>
      <c r="P14" s="74">
        <f>IF('別紙２　内訳計算表（入力）'!O13="",0,IF($H13*ROUNDDOWN('別紙２　内訳計算表（入力）'!O14/P$71,2)-P13&lt;0,0,$H13*ROUNDDOWN('別紙２　内訳計算表（入力）'!O14/P$71,2)-P13))</f>
        <v>0</v>
      </c>
      <c r="Q14" s="74">
        <f>IF('別紙２　内訳計算表（入力）'!P13="",0,IF($H13*ROUNDDOWN('別紙２　内訳計算表（入力）'!P14/Q$71,2)-Q13&lt;0,0,$H13*ROUNDDOWN('別紙２　内訳計算表（入力）'!P14/Q$71,2)-Q13))</f>
        <v>0</v>
      </c>
      <c r="R14" s="74">
        <f>IF('別紙２　内訳計算表（入力）'!Q13="",0,IF($H13*ROUNDDOWN('別紙２　内訳計算表（入力）'!Q14/R$71,2)-R13&lt;0,0,$H13*ROUNDDOWN('別紙２　内訳計算表（入力）'!Q14/R$71,2)-R13))</f>
        <v>0</v>
      </c>
      <c r="S14" s="74">
        <f>IF('別紙２　内訳計算表（入力）'!R13="",0,IF($H13*ROUNDDOWN('別紙２　内訳計算表（入力）'!R14/S$71,2)-S13&lt;0,0,$H13*ROUNDDOWN('別紙２　内訳計算表（入力）'!R14/S$71,2)-S13))</f>
        <v>0</v>
      </c>
      <c r="T14" s="74">
        <f>IF('別紙２　内訳計算表（入力）'!S13="",0,IF($H13*ROUNDDOWN('別紙２　内訳計算表（入力）'!S14/T$71,2)-T13&lt;0,0,$H13*ROUNDDOWN('別紙２　内訳計算表（入力）'!S14/T$71,2)-T13))</f>
        <v>0</v>
      </c>
      <c r="U14" s="74">
        <f>IF('別紙２　内訳計算表（入力）'!T13="",0,IF($H13*ROUNDDOWN('別紙２　内訳計算表（入力）'!T14/U$71,2)-U13&lt;0,0,$H13*ROUNDDOWN('別紙２　内訳計算表（入力）'!T14/U$71,2)-U13))</f>
        <v>0</v>
      </c>
      <c r="V14" s="75">
        <f t="shared" si="0"/>
        <v>0</v>
      </c>
    </row>
    <row r="15" spans="1:22" ht="23.45" customHeight="1" thickBot="1" x14ac:dyDescent="0.2">
      <c r="C15" s="237">
        <f>'別紙２　内訳計算表（入力）'!B15:B16</f>
        <v>0</v>
      </c>
      <c r="D15" s="234">
        <f>'別紙２　内訳計算表（入力）'!C15:C16</f>
        <v>0</v>
      </c>
      <c r="E15" s="228">
        <f>'別紙２　内訳計算表（入力）'!D15:D16</f>
        <v>0</v>
      </c>
      <c r="F15" s="230">
        <f>'別紙２　内訳計算表（入力）'!E15:E16</f>
        <v>0</v>
      </c>
      <c r="G15" s="228">
        <f>'別紙２　内訳計算表（入力）'!F15:F16</f>
        <v>0</v>
      </c>
      <c r="H15" s="230" t="e">
        <f>VLOOKUP(D15&amp;E15&amp;G15,'補助基準額 '!$A$2:$E$109,5,FALSE)</f>
        <v>#N/A</v>
      </c>
      <c r="I15" s="69" t="s">
        <v>12</v>
      </c>
      <c r="J15" s="72">
        <f>ROUNDDOWN('別紙２　内訳計算表（入力）'!I15*'別紙２　内訳計算表（入力）'!$G15:$G16,0)</f>
        <v>0</v>
      </c>
      <c r="K15" s="72">
        <f>ROUNDDOWN('別紙２　内訳計算表（入力）'!J15*'別紙２　内訳計算表（入力）'!$G15:$G16,0)</f>
        <v>0</v>
      </c>
      <c r="L15" s="72">
        <f>ROUNDDOWN('別紙２　内訳計算表（入力）'!K15*'別紙２　内訳計算表（入力）'!$G15:$G16,0)</f>
        <v>0</v>
      </c>
      <c r="M15" s="72">
        <f>ROUNDDOWN('別紙２　内訳計算表（入力）'!L15*'別紙２　内訳計算表（入力）'!$G15:$G16,0)</f>
        <v>0</v>
      </c>
      <c r="N15" s="72">
        <f>ROUNDDOWN('別紙２　内訳計算表（入力）'!M15*'別紙２　内訳計算表（入力）'!$G15:$G16,0)</f>
        <v>0</v>
      </c>
      <c r="O15" s="72">
        <f>ROUNDDOWN('別紙２　内訳計算表（入力）'!N15*'別紙２　内訳計算表（入力）'!$G15:$G16,0)</f>
        <v>0</v>
      </c>
      <c r="P15" s="72">
        <f>ROUNDDOWN('別紙２　内訳計算表（入力）'!O15*'別紙２　内訳計算表（入力）'!$G15:$G16,0)</f>
        <v>0</v>
      </c>
      <c r="Q15" s="72">
        <f>ROUNDDOWN('別紙２　内訳計算表（入力）'!P15*'別紙２　内訳計算表（入力）'!$G15:$G16,0)</f>
        <v>0</v>
      </c>
      <c r="R15" s="72">
        <f>ROUNDDOWN('別紙２　内訳計算表（入力）'!Q15*'別紙２　内訳計算表（入力）'!$G15:$G16,0)</f>
        <v>0</v>
      </c>
      <c r="S15" s="72">
        <f>ROUNDDOWN('別紙２　内訳計算表（入力）'!R15*'別紙２　内訳計算表（入力）'!$G15:$G16,0)</f>
        <v>0</v>
      </c>
      <c r="T15" s="72">
        <f>ROUNDDOWN('別紙２　内訳計算表（入力）'!S15*'別紙２　内訳計算表（入力）'!$G15:$G16,0)</f>
        <v>0</v>
      </c>
      <c r="U15" s="72">
        <f>ROUNDDOWN('別紙２　内訳計算表（入力）'!T15*'別紙２　内訳計算表（入力）'!$G15:$G16,0)</f>
        <v>0</v>
      </c>
      <c r="V15" s="73">
        <f t="shared" si="0"/>
        <v>0</v>
      </c>
    </row>
    <row r="16" spans="1:22" ht="23.45" customHeight="1" thickBot="1" x14ac:dyDescent="0.2">
      <c r="C16" s="233"/>
      <c r="D16" s="229"/>
      <c r="E16" s="229"/>
      <c r="F16" s="238"/>
      <c r="G16" s="229"/>
      <c r="H16" s="231"/>
      <c r="I16" s="70" t="s">
        <v>13</v>
      </c>
      <c r="J16" s="74">
        <f>IF('別紙２　内訳計算表（入力）'!I15="",0,IF($H15*ROUNDDOWN('別紙２　内訳計算表（入力）'!I16/J$71,2)-J15&lt;0,0,$H15*ROUNDDOWN('別紙２　内訳計算表（入力）'!I16/J$71,2)-J15))</f>
        <v>0</v>
      </c>
      <c r="K16" s="74">
        <f>IF('別紙２　内訳計算表（入力）'!J15="",0,IF($H15*ROUNDDOWN('別紙２　内訳計算表（入力）'!J16/K$71,2)-K15&lt;0,0,$H15*ROUNDDOWN('別紙２　内訳計算表（入力）'!J16/K$71,2)-K15))</f>
        <v>0</v>
      </c>
      <c r="L16" s="74">
        <f>IF('別紙２　内訳計算表（入力）'!K15="",0,IF($H15*ROUNDDOWN('別紙２　内訳計算表（入力）'!K16/L$71,2)-L15&lt;0,0,$H15*ROUNDDOWN('別紙２　内訳計算表（入力）'!K16/L$71,2)-L15))</f>
        <v>0</v>
      </c>
      <c r="M16" s="74">
        <f>IF('別紙２　内訳計算表（入力）'!L15="",0,IF($H15*ROUNDDOWN('別紙２　内訳計算表（入力）'!L16/M$71,2)-M15&lt;0,0,$H15*ROUNDDOWN('別紙２　内訳計算表（入力）'!L16/M$71,2)-M15))</f>
        <v>0</v>
      </c>
      <c r="N16" s="74">
        <f>IF('別紙２　内訳計算表（入力）'!M15="",0,IF($H15*ROUNDDOWN('別紙２　内訳計算表（入力）'!M16/N$71,2)-N15&lt;0,0,$H15*ROUNDDOWN('別紙２　内訳計算表（入力）'!M16/N$71,2)-N15))</f>
        <v>0</v>
      </c>
      <c r="O16" s="74">
        <f>IF('別紙２　内訳計算表（入力）'!N15="",0,IF($H15*ROUNDDOWN('別紙２　内訳計算表（入力）'!N16/O$71,2)-O15&lt;0,0,$H15*ROUNDDOWN('別紙２　内訳計算表（入力）'!N16/O$71,2)-O15))</f>
        <v>0</v>
      </c>
      <c r="P16" s="74">
        <f>IF('別紙２　内訳計算表（入力）'!O15="",0,IF($H15*ROUNDDOWN('別紙２　内訳計算表（入力）'!O16/P$71,2)-P15&lt;0,0,$H15*ROUNDDOWN('別紙２　内訳計算表（入力）'!O16/P$71,2)-P15))</f>
        <v>0</v>
      </c>
      <c r="Q16" s="74">
        <f>IF('別紙２　内訳計算表（入力）'!P15="",0,IF($H15*ROUNDDOWN('別紙２　内訳計算表（入力）'!P16/Q$71,2)-Q15&lt;0,0,$H15*ROUNDDOWN('別紙２　内訳計算表（入力）'!P16/Q$71,2)-Q15))</f>
        <v>0</v>
      </c>
      <c r="R16" s="74">
        <f>IF('別紙２　内訳計算表（入力）'!Q15="",0,IF($H15*ROUNDDOWN('別紙２　内訳計算表（入力）'!Q16/R$71,2)-R15&lt;0,0,$H15*ROUNDDOWN('別紙２　内訳計算表（入力）'!Q16/R$71,2)-R15))</f>
        <v>0</v>
      </c>
      <c r="S16" s="74">
        <f>IF('別紙２　内訳計算表（入力）'!R15="",0,IF($H15*ROUNDDOWN('別紙２　内訳計算表（入力）'!R16/S$71,2)-S15&lt;0,0,$H15*ROUNDDOWN('別紙２　内訳計算表（入力）'!R16/S$71,2)-S15))</f>
        <v>0</v>
      </c>
      <c r="T16" s="74">
        <f>IF('別紙２　内訳計算表（入力）'!S15="",0,IF($H15*ROUNDDOWN('別紙２　内訳計算表（入力）'!S16/T$71,2)-T15&lt;0,0,$H15*ROUNDDOWN('別紙２　内訳計算表（入力）'!S16/T$71,2)-T15))</f>
        <v>0</v>
      </c>
      <c r="U16" s="74">
        <f>IF('別紙２　内訳計算表（入力）'!T15="",0,IF($H15*ROUNDDOWN('別紙２　内訳計算表（入力）'!T16/U$71,2)-U15&lt;0,0,$H15*ROUNDDOWN('別紙２　内訳計算表（入力）'!T16/U$71,2)-U15))</f>
        <v>0</v>
      </c>
      <c r="V16" s="75">
        <f t="shared" si="0"/>
        <v>0</v>
      </c>
    </row>
    <row r="17" spans="3:22" ht="23.45" customHeight="1" thickBot="1" x14ac:dyDescent="0.2">
      <c r="C17" s="237">
        <f>'別紙２　内訳計算表（入力）'!B17:B18</f>
        <v>0</v>
      </c>
      <c r="D17" s="234">
        <f>'別紙２　内訳計算表（入力）'!C17:C18</f>
        <v>0</v>
      </c>
      <c r="E17" s="228">
        <f>'別紙２　内訳計算表（入力）'!D17:D18</f>
        <v>0</v>
      </c>
      <c r="F17" s="230">
        <f>'別紙２　内訳計算表（入力）'!E17:E18</f>
        <v>0</v>
      </c>
      <c r="G17" s="228">
        <f>'別紙２　内訳計算表（入力）'!F17:F18</f>
        <v>0</v>
      </c>
      <c r="H17" s="230" t="e">
        <f>VLOOKUP(D17&amp;E17&amp;G17,'補助基準額 '!$A$2:$E$109,5,FALSE)</f>
        <v>#N/A</v>
      </c>
      <c r="I17" s="69" t="s">
        <v>12</v>
      </c>
      <c r="J17" s="72">
        <f>ROUNDDOWN('別紙２　内訳計算表（入力）'!I17*'別紙２　内訳計算表（入力）'!$G17:$G18,0)</f>
        <v>0</v>
      </c>
      <c r="K17" s="72">
        <f>ROUNDDOWN('別紙２　内訳計算表（入力）'!J17*'別紙２　内訳計算表（入力）'!$G17:$G18,0)</f>
        <v>0</v>
      </c>
      <c r="L17" s="72">
        <f>ROUNDDOWN('別紙２　内訳計算表（入力）'!K17*'別紙２　内訳計算表（入力）'!$G17:$G18,0)</f>
        <v>0</v>
      </c>
      <c r="M17" s="72">
        <f>ROUNDDOWN('別紙２　内訳計算表（入力）'!L17*'別紙２　内訳計算表（入力）'!$G17:$G18,0)</f>
        <v>0</v>
      </c>
      <c r="N17" s="72">
        <f>ROUNDDOWN('別紙２　内訳計算表（入力）'!M17*'別紙２　内訳計算表（入力）'!$G17:$G18,0)</f>
        <v>0</v>
      </c>
      <c r="O17" s="72">
        <f>ROUNDDOWN('別紙２　内訳計算表（入力）'!N17*'別紙２　内訳計算表（入力）'!$G17:$G18,0)</f>
        <v>0</v>
      </c>
      <c r="P17" s="72">
        <f>ROUNDDOWN('別紙２　内訳計算表（入力）'!O17*'別紙２　内訳計算表（入力）'!$G17:$G18,0)</f>
        <v>0</v>
      </c>
      <c r="Q17" s="72">
        <f>ROUNDDOWN('別紙２　内訳計算表（入力）'!P17*'別紙２　内訳計算表（入力）'!$G17:$G18,0)</f>
        <v>0</v>
      </c>
      <c r="R17" s="72">
        <f>ROUNDDOWN('別紙２　内訳計算表（入力）'!Q17*'別紙２　内訳計算表（入力）'!$G17:$G18,0)</f>
        <v>0</v>
      </c>
      <c r="S17" s="72">
        <f>ROUNDDOWN('別紙２　内訳計算表（入力）'!R17*'別紙２　内訳計算表（入力）'!$G17:$G18,0)</f>
        <v>0</v>
      </c>
      <c r="T17" s="72">
        <f>ROUNDDOWN('別紙２　内訳計算表（入力）'!S17*'別紙２　内訳計算表（入力）'!$G17:$G18,0)</f>
        <v>0</v>
      </c>
      <c r="U17" s="72">
        <f>ROUNDDOWN('別紙２　内訳計算表（入力）'!T17*'別紙２　内訳計算表（入力）'!$G17:$G18,0)</f>
        <v>0</v>
      </c>
      <c r="V17" s="73">
        <f t="shared" si="0"/>
        <v>0</v>
      </c>
    </row>
    <row r="18" spans="3:22" ht="23.45" customHeight="1" thickBot="1" x14ac:dyDescent="0.2">
      <c r="C18" s="233"/>
      <c r="D18" s="229"/>
      <c r="E18" s="229"/>
      <c r="F18" s="238"/>
      <c r="G18" s="229"/>
      <c r="H18" s="231"/>
      <c r="I18" s="70" t="s">
        <v>13</v>
      </c>
      <c r="J18" s="74">
        <f>IF('別紙２　内訳計算表（入力）'!I17="",0,IF($H17*ROUNDDOWN('別紙２　内訳計算表（入力）'!I18/J$71,2)-J17&lt;0,0,$H17*ROUNDDOWN('別紙２　内訳計算表（入力）'!I18/J$71,2)-J17))</f>
        <v>0</v>
      </c>
      <c r="K18" s="74">
        <f>IF('別紙２　内訳計算表（入力）'!J17="",0,IF($H17*ROUNDDOWN('別紙２　内訳計算表（入力）'!J18/K$71,2)-K17&lt;0,0,$H17*ROUNDDOWN('別紙２　内訳計算表（入力）'!J18/K$71,2)-K17))</f>
        <v>0</v>
      </c>
      <c r="L18" s="74">
        <f>IF('別紙２　内訳計算表（入力）'!K17="",0,IF($H17*ROUNDDOWN('別紙２　内訳計算表（入力）'!K18/L$71,2)-L17&lt;0,0,$H17*ROUNDDOWN('別紙２　内訳計算表（入力）'!K18/L$71,2)-L17))</f>
        <v>0</v>
      </c>
      <c r="M18" s="74">
        <f>IF('別紙２　内訳計算表（入力）'!L17="",0,IF($H17*ROUNDDOWN('別紙２　内訳計算表（入力）'!L18/M$71,2)-M17&lt;0,0,$H17*ROUNDDOWN('別紙２　内訳計算表（入力）'!L18/M$71,2)-M17))</f>
        <v>0</v>
      </c>
      <c r="N18" s="74">
        <f>IF('別紙２　内訳計算表（入力）'!M17="",0,IF($H17*ROUNDDOWN('別紙２　内訳計算表（入力）'!M18/N$71,2)-N17&lt;0,0,$H17*ROUNDDOWN('別紙２　内訳計算表（入力）'!M18/N$71,2)-N17))</f>
        <v>0</v>
      </c>
      <c r="O18" s="74">
        <f>IF('別紙２　内訳計算表（入力）'!N17="",0,IF($H17*ROUNDDOWN('別紙２　内訳計算表（入力）'!N18/O$71,2)-O17&lt;0,0,$H17*ROUNDDOWN('別紙２　内訳計算表（入力）'!N18/O$71,2)-O17))</f>
        <v>0</v>
      </c>
      <c r="P18" s="74">
        <f>IF('別紙２　内訳計算表（入力）'!O17="",0,IF($H17*ROUNDDOWN('別紙２　内訳計算表（入力）'!O18/P$71,2)-P17&lt;0,0,$H17*ROUNDDOWN('別紙２　内訳計算表（入力）'!O18/P$71,2)-P17))</f>
        <v>0</v>
      </c>
      <c r="Q18" s="74">
        <f>IF('別紙２　内訳計算表（入力）'!P17="",0,IF($H17*ROUNDDOWN('別紙２　内訳計算表（入力）'!P18/Q$71,2)-Q17&lt;0,0,$H17*ROUNDDOWN('別紙２　内訳計算表（入力）'!P18/Q$71,2)-Q17))</f>
        <v>0</v>
      </c>
      <c r="R18" s="74">
        <f>IF('別紙２　内訳計算表（入力）'!Q17="",0,IF($H17*ROUNDDOWN('別紙２　内訳計算表（入力）'!Q18/R$71,2)-R17&lt;0,0,$H17*ROUNDDOWN('別紙２　内訳計算表（入力）'!Q18/R$71,2)-R17))</f>
        <v>0</v>
      </c>
      <c r="S18" s="74">
        <f>IF('別紙２　内訳計算表（入力）'!R17="",0,IF($H17*ROUNDDOWN('別紙２　内訳計算表（入力）'!R18/S$71,2)-S17&lt;0,0,$H17*ROUNDDOWN('別紙２　内訳計算表（入力）'!R18/S$71,2)-S17))</f>
        <v>0</v>
      </c>
      <c r="T18" s="74">
        <f>IF('別紙２　内訳計算表（入力）'!S17="",0,IF($H17*ROUNDDOWN('別紙２　内訳計算表（入力）'!S18/T$71,2)-T17&lt;0,0,$H17*ROUNDDOWN('別紙２　内訳計算表（入力）'!S18/T$71,2)-T17))</f>
        <v>0</v>
      </c>
      <c r="U18" s="74">
        <f>IF('別紙２　内訳計算表（入力）'!T17="",0,IF($H17*ROUNDDOWN('別紙２　内訳計算表（入力）'!T18/U$71,2)-U17&lt;0,0,$H17*ROUNDDOWN('別紙２　内訳計算表（入力）'!T18/U$71,2)-U17))</f>
        <v>0</v>
      </c>
      <c r="V18" s="75">
        <f t="shared" si="0"/>
        <v>0</v>
      </c>
    </row>
    <row r="19" spans="3:22" ht="23.45" customHeight="1" thickBot="1" x14ac:dyDescent="0.2">
      <c r="C19" s="237">
        <f>'別紙２　内訳計算表（入力）'!B19:B20</f>
        <v>0</v>
      </c>
      <c r="D19" s="234">
        <f>'別紙２　内訳計算表（入力）'!C19:C20</f>
        <v>0</v>
      </c>
      <c r="E19" s="228">
        <f>'別紙２　内訳計算表（入力）'!D19:D20</f>
        <v>0</v>
      </c>
      <c r="F19" s="230">
        <f>'別紙２　内訳計算表（入力）'!E19:E20</f>
        <v>0</v>
      </c>
      <c r="G19" s="228">
        <f>'別紙２　内訳計算表（入力）'!F19:F20</f>
        <v>0</v>
      </c>
      <c r="H19" s="230" t="e">
        <f>VLOOKUP(D19&amp;E19&amp;G19,'補助基準額 '!$A$2:$E$109,5,FALSE)</f>
        <v>#N/A</v>
      </c>
      <c r="I19" s="69" t="s">
        <v>12</v>
      </c>
      <c r="J19" s="72">
        <f>ROUNDDOWN('別紙２　内訳計算表（入力）'!I19*'別紙２　内訳計算表（入力）'!$G19:$G20,0)</f>
        <v>0</v>
      </c>
      <c r="K19" s="72">
        <f>ROUNDDOWN('別紙２　内訳計算表（入力）'!J19*'別紙２　内訳計算表（入力）'!$G19:$G20,0)</f>
        <v>0</v>
      </c>
      <c r="L19" s="72">
        <f>ROUNDDOWN('別紙２　内訳計算表（入力）'!K19*'別紙２　内訳計算表（入力）'!$G19:$G20,0)</f>
        <v>0</v>
      </c>
      <c r="M19" s="72">
        <f>ROUNDDOWN('別紙２　内訳計算表（入力）'!L19*'別紙２　内訳計算表（入力）'!$G19:$G20,0)</f>
        <v>0</v>
      </c>
      <c r="N19" s="72">
        <f>ROUNDDOWN('別紙２　内訳計算表（入力）'!M19*'別紙２　内訳計算表（入力）'!$G19:$G20,0)</f>
        <v>0</v>
      </c>
      <c r="O19" s="72">
        <f>ROUNDDOWN('別紙２　内訳計算表（入力）'!N19*'別紙２　内訳計算表（入力）'!$G19:$G20,0)</f>
        <v>0</v>
      </c>
      <c r="P19" s="72">
        <f>ROUNDDOWN('別紙２　内訳計算表（入力）'!O19*'別紙２　内訳計算表（入力）'!$G19:$G20,0)</f>
        <v>0</v>
      </c>
      <c r="Q19" s="72">
        <f>ROUNDDOWN('別紙２　内訳計算表（入力）'!P19*'別紙２　内訳計算表（入力）'!$G19:$G20,0)</f>
        <v>0</v>
      </c>
      <c r="R19" s="72">
        <f>ROUNDDOWN('別紙２　内訳計算表（入力）'!Q19*'別紙２　内訳計算表（入力）'!$G19:$G20,0)</f>
        <v>0</v>
      </c>
      <c r="S19" s="72">
        <f>ROUNDDOWN('別紙２　内訳計算表（入力）'!R19*'別紙２　内訳計算表（入力）'!$G19:$G20,0)</f>
        <v>0</v>
      </c>
      <c r="T19" s="72">
        <f>ROUNDDOWN('別紙２　内訳計算表（入力）'!S19*'別紙２　内訳計算表（入力）'!$G19:$G20,0)</f>
        <v>0</v>
      </c>
      <c r="U19" s="72">
        <f>ROUNDDOWN('別紙２　内訳計算表（入力）'!T19*'別紙２　内訳計算表（入力）'!$G19:$G20,0)</f>
        <v>0</v>
      </c>
      <c r="V19" s="73">
        <f t="shared" si="0"/>
        <v>0</v>
      </c>
    </row>
    <row r="20" spans="3:22" ht="23.45" customHeight="1" thickBot="1" x14ac:dyDescent="0.2">
      <c r="C20" s="233"/>
      <c r="D20" s="229"/>
      <c r="E20" s="229"/>
      <c r="F20" s="238"/>
      <c r="G20" s="229"/>
      <c r="H20" s="231"/>
      <c r="I20" s="70" t="s">
        <v>13</v>
      </c>
      <c r="J20" s="74">
        <f>IF('別紙２　内訳計算表（入力）'!I19="",0,IF($H19*ROUNDDOWN('別紙２　内訳計算表（入力）'!I20/J$71,2)-J19&lt;0,0,$H19*ROUNDDOWN('別紙２　内訳計算表（入力）'!I20/J$71,2)-J19))</f>
        <v>0</v>
      </c>
      <c r="K20" s="74">
        <f>IF('別紙２　内訳計算表（入力）'!J19="",0,IF($H19*ROUNDDOWN('別紙２　内訳計算表（入力）'!J20/K$71,2)-K19&lt;0,0,$H19*ROUNDDOWN('別紙２　内訳計算表（入力）'!J20/K$71,2)-K19))</f>
        <v>0</v>
      </c>
      <c r="L20" s="74">
        <f>IF('別紙２　内訳計算表（入力）'!K19="",0,IF($H19*ROUNDDOWN('別紙２　内訳計算表（入力）'!K20/L$71,2)-L19&lt;0,0,$H19*ROUNDDOWN('別紙２　内訳計算表（入力）'!K20/L$71,2)-L19))</f>
        <v>0</v>
      </c>
      <c r="M20" s="74">
        <f>IF('別紙２　内訳計算表（入力）'!L19="",0,IF($H19*ROUNDDOWN('別紙２　内訳計算表（入力）'!L20/M$71,2)-M19&lt;0,0,$H19*ROUNDDOWN('別紙２　内訳計算表（入力）'!L20/M$71,2)-M19))</f>
        <v>0</v>
      </c>
      <c r="N20" s="74">
        <f>IF('別紙２　内訳計算表（入力）'!M19="",0,IF($H19*ROUNDDOWN('別紙２　内訳計算表（入力）'!M20/N$71,2)-N19&lt;0,0,$H19*ROUNDDOWN('別紙２　内訳計算表（入力）'!M20/N$71,2)-N19))</f>
        <v>0</v>
      </c>
      <c r="O20" s="74">
        <f>IF('別紙２　内訳計算表（入力）'!N19="",0,IF($H19*ROUNDDOWN('別紙２　内訳計算表（入力）'!N20/O$71,2)-O19&lt;0,0,$H19*ROUNDDOWN('別紙２　内訳計算表（入力）'!N20/O$71,2)-O19))</f>
        <v>0</v>
      </c>
      <c r="P20" s="74">
        <f>IF('別紙２　内訳計算表（入力）'!O19="",0,IF($H19*ROUNDDOWN('別紙２　内訳計算表（入力）'!O20/P$71,2)-P19&lt;0,0,$H19*ROUNDDOWN('別紙２　内訳計算表（入力）'!O20/P$71,2)-P19))</f>
        <v>0</v>
      </c>
      <c r="Q20" s="74">
        <f>IF('別紙２　内訳計算表（入力）'!P19="",0,IF($H19*ROUNDDOWN('別紙２　内訳計算表（入力）'!P20/Q$71,2)-Q19&lt;0,0,$H19*ROUNDDOWN('別紙２　内訳計算表（入力）'!P20/Q$71,2)-Q19))</f>
        <v>0</v>
      </c>
      <c r="R20" s="74">
        <f>IF('別紙２　内訳計算表（入力）'!Q19="",0,IF($H19*ROUNDDOWN('別紙２　内訳計算表（入力）'!Q20/R$71,2)-R19&lt;0,0,$H19*ROUNDDOWN('別紙２　内訳計算表（入力）'!Q20/R$71,2)-R19))</f>
        <v>0</v>
      </c>
      <c r="S20" s="74">
        <f>IF('別紙２　内訳計算表（入力）'!R19="",0,IF($H19*ROUNDDOWN('別紙２　内訳計算表（入力）'!R20/S$71,2)-S19&lt;0,0,$H19*ROUNDDOWN('別紙２　内訳計算表（入力）'!R20/S$71,2)-S19))</f>
        <v>0</v>
      </c>
      <c r="T20" s="74">
        <f>IF('別紙２　内訳計算表（入力）'!S19="",0,IF($H19*ROUNDDOWN('別紙２　内訳計算表（入力）'!S20/T$71,2)-T19&lt;0,0,$H19*ROUNDDOWN('別紙２　内訳計算表（入力）'!S20/T$71,2)-T19))</f>
        <v>0</v>
      </c>
      <c r="U20" s="74">
        <f>IF('別紙２　内訳計算表（入力）'!T19="",0,IF($H19*ROUNDDOWN('別紙２　内訳計算表（入力）'!T20/U$71,2)-U19&lt;0,0,$H19*ROUNDDOWN('別紙２　内訳計算表（入力）'!T20/U$71,2)-U19))</f>
        <v>0</v>
      </c>
      <c r="V20" s="75">
        <f t="shared" si="0"/>
        <v>0</v>
      </c>
    </row>
    <row r="21" spans="3:22" ht="23.45" customHeight="1" thickBot="1" x14ac:dyDescent="0.2">
      <c r="C21" s="237">
        <f>'別紙２　内訳計算表（入力）'!B21:B22</f>
        <v>0</v>
      </c>
      <c r="D21" s="234">
        <f>'別紙２　内訳計算表（入力）'!C21:C22</f>
        <v>0</v>
      </c>
      <c r="E21" s="228">
        <f>'別紙２　内訳計算表（入力）'!D21:D22</f>
        <v>0</v>
      </c>
      <c r="F21" s="230">
        <f>'別紙２　内訳計算表（入力）'!E21:E22</f>
        <v>0</v>
      </c>
      <c r="G21" s="228">
        <f>'別紙２　内訳計算表（入力）'!F21:F22</f>
        <v>0</v>
      </c>
      <c r="H21" s="230" t="e">
        <f>VLOOKUP(D21&amp;E21&amp;G21,'補助基準額 '!$A$2:$E$109,5,FALSE)</f>
        <v>#N/A</v>
      </c>
      <c r="I21" s="69" t="s">
        <v>12</v>
      </c>
      <c r="J21" s="72">
        <f>ROUNDDOWN('別紙２　内訳計算表（入力）'!I21*'別紙２　内訳計算表（入力）'!$G21:$G22,0)</f>
        <v>0</v>
      </c>
      <c r="K21" s="72">
        <f>ROUNDDOWN('別紙２　内訳計算表（入力）'!J21*'別紙２　内訳計算表（入力）'!$G21:$G22,0)</f>
        <v>0</v>
      </c>
      <c r="L21" s="72">
        <f>ROUNDDOWN('別紙２　内訳計算表（入力）'!K21*'別紙２　内訳計算表（入力）'!$G21:$G22,0)</f>
        <v>0</v>
      </c>
      <c r="M21" s="72">
        <f>ROUNDDOWN('別紙２　内訳計算表（入力）'!L21*'別紙２　内訳計算表（入力）'!$G21:$G22,0)</f>
        <v>0</v>
      </c>
      <c r="N21" s="72">
        <f>ROUNDDOWN('別紙２　内訳計算表（入力）'!M21*'別紙２　内訳計算表（入力）'!$G21:$G22,0)</f>
        <v>0</v>
      </c>
      <c r="O21" s="72">
        <f>ROUNDDOWN('別紙２　内訳計算表（入力）'!N21*'別紙２　内訳計算表（入力）'!$G21:$G22,0)</f>
        <v>0</v>
      </c>
      <c r="P21" s="72">
        <f>ROUNDDOWN('別紙２　内訳計算表（入力）'!O21*'別紙２　内訳計算表（入力）'!$G21:$G22,0)</f>
        <v>0</v>
      </c>
      <c r="Q21" s="72">
        <f>ROUNDDOWN('別紙２　内訳計算表（入力）'!P21*'別紙２　内訳計算表（入力）'!$G21:$G22,0)</f>
        <v>0</v>
      </c>
      <c r="R21" s="72">
        <f>ROUNDDOWN('別紙２　内訳計算表（入力）'!Q21*'別紙２　内訳計算表（入力）'!$G21:$G22,0)</f>
        <v>0</v>
      </c>
      <c r="S21" s="72">
        <f>ROUNDDOWN('別紙２　内訳計算表（入力）'!R21*'別紙２　内訳計算表（入力）'!$G21:$G22,0)</f>
        <v>0</v>
      </c>
      <c r="T21" s="72">
        <f>ROUNDDOWN('別紙２　内訳計算表（入力）'!S21*'別紙２　内訳計算表（入力）'!$G21:$G22,0)</f>
        <v>0</v>
      </c>
      <c r="U21" s="72">
        <f>ROUNDDOWN('別紙２　内訳計算表（入力）'!T21*'別紙２　内訳計算表（入力）'!$G21:$G22,0)</f>
        <v>0</v>
      </c>
      <c r="V21" s="73">
        <f t="shared" si="0"/>
        <v>0</v>
      </c>
    </row>
    <row r="22" spans="3:22" ht="23.45" customHeight="1" thickBot="1" x14ac:dyDescent="0.2">
      <c r="C22" s="233"/>
      <c r="D22" s="229"/>
      <c r="E22" s="229"/>
      <c r="F22" s="238"/>
      <c r="G22" s="229"/>
      <c r="H22" s="231"/>
      <c r="I22" s="70" t="s">
        <v>13</v>
      </c>
      <c r="J22" s="74">
        <f>IF('別紙２　内訳計算表（入力）'!I21="",0,IF($H21*ROUNDDOWN('別紙２　内訳計算表（入力）'!I22/J$71,2)-J21&lt;0,0,$H21*ROUNDDOWN('別紙２　内訳計算表（入力）'!I22/J$71,2)-J21))</f>
        <v>0</v>
      </c>
      <c r="K22" s="74">
        <f>IF('別紙２　内訳計算表（入力）'!J21="",0,IF($H21*ROUNDDOWN('別紙２　内訳計算表（入力）'!J22/K$71,2)-K21&lt;0,0,$H21*ROUNDDOWN('別紙２　内訳計算表（入力）'!J22/K$71,2)-K21))</f>
        <v>0</v>
      </c>
      <c r="L22" s="74">
        <f>IF('別紙２　内訳計算表（入力）'!K21="",0,IF($H21*ROUNDDOWN('別紙２　内訳計算表（入力）'!K22/L$71,2)-L21&lt;0,0,$H21*ROUNDDOWN('別紙２　内訳計算表（入力）'!K22/L$71,2)-L21))</f>
        <v>0</v>
      </c>
      <c r="M22" s="74">
        <f>IF('別紙２　内訳計算表（入力）'!L21="",0,IF($H21*ROUNDDOWN('別紙２　内訳計算表（入力）'!L22/M$71,2)-M21&lt;0,0,$H21*ROUNDDOWN('別紙２　内訳計算表（入力）'!L22/M$71,2)-M21))</f>
        <v>0</v>
      </c>
      <c r="N22" s="74">
        <f>IF('別紙２　内訳計算表（入力）'!M21="",0,IF($H21*ROUNDDOWN('別紙２　内訳計算表（入力）'!M22/N$71,2)-N21&lt;0,0,$H21*ROUNDDOWN('別紙２　内訳計算表（入力）'!M22/N$71,2)-N21))</f>
        <v>0</v>
      </c>
      <c r="O22" s="74">
        <f>IF('別紙２　内訳計算表（入力）'!N21="",0,IF($H21*ROUNDDOWN('別紙２　内訳計算表（入力）'!N22/O$71,2)-O21&lt;0,0,$H21*ROUNDDOWN('別紙２　内訳計算表（入力）'!N22/O$71,2)-O21))</f>
        <v>0</v>
      </c>
      <c r="P22" s="74">
        <f>IF('別紙２　内訳計算表（入力）'!O21="",0,IF($H21*ROUNDDOWN('別紙２　内訳計算表（入力）'!O22/P$71,2)-P21&lt;0,0,$H21*ROUNDDOWN('別紙２　内訳計算表（入力）'!O22/P$71,2)-P21))</f>
        <v>0</v>
      </c>
      <c r="Q22" s="74">
        <f>IF('別紙２　内訳計算表（入力）'!P21="",0,IF($H21*ROUNDDOWN('別紙２　内訳計算表（入力）'!P22/Q$71,2)-Q21&lt;0,0,$H21*ROUNDDOWN('別紙２　内訳計算表（入力）'!P22/Q$71,2)-Q21))</f>
        <v>0</v>
      </c>
      <c r="R22" s="74">
        <f>IF('別紙２　内訳計算表（入力）'!Q21="",0,IF($H21*ROUNDDOWN('別紙２　内訳計算表（入力）'!Q22/R$71,2)-R21&lt;0,0,$H21*ROUNDDOWN('別紙２　内訳計算表（入力）'!Q22/R$71,2)-R21))</f>
        <v>0</v>
      </c>
      <c r="S22" s="74">
        <f>IF('別紙２　内訳計算表（入力）'!R21="",0,IF($H21*ROUNDDOWN('別紙２　内訳計算表（入力）'!R22/S$71,2)-S21&lt;0,0,$H21*ROUNDDOWN('別紙２　内訳計算表（入力）'!R22/S$71,2)-S21))</f>
        <v>0</v>
      </c>
      <c r="T22" s="74">
        <f>IF('別紙２　内訳計算表（入力）'!S21="",0,IF($H21*ROUNDDOWN('別紙２　内訳計算表（入力）'!S22/T$71,2)-T21&lt;0,0,$H21*ROUNDDOWN('別紙２　内訳計算表（入力）'!S22/T$71,2)-T21))</f>
        <v>0</v>
      </c>
      <c r="U22" s="74">
        <f>IF('別紙２　内訳計算表（入力）'!T21="",0,IF($H21*ROUNDDOWN('別紙２　内訳計算表（入力）'!T22/U$71,2)-U21&lt;0,0,$H21*ROUNDDOWN('別紙２　内訳計算表（入力）'!T22/U$71,2)-U21))</f>
        <v>0</v>
      </c>
      <c r="V22" s="75">
        <f t="shared" si="0"/>
        <v>0</v>
      </c>
    </row>
    <row r="23" spans="3:22" ht="23.45" customHeight="1" thickBot="1" x14ac:dyDescent="0.2">
      <c r="C23" s="237">
        <f>'別紙２　内訳計算表（入力）'!B23:B24</f>
        <v>0</v>
      </c>
      <c r="D23" s="234">
        <f>'別紙２　内訳計算表（入力）'!C23:C24</f>
        <v>0</v>
      </c>
      <c r="E23" s="228">
        <f>'別紙２　内訳計算表（入力）'!D23:D24</f>
        <v>0</v>
      </c>
      <c r="F23" s="230">
        <f>'別紙２　内訳計算表（入力）'!E23:E24</f>
        <v>0</v>
      </c>
      <c r="G23" s="228">
        <f>'別紙２　内訳計算表（入力）'!F23:F24</f>
        <v>0</v>
      </c>
      <c r="H23" s="230" t="e">
        <f>VLOOKUP(D23&amp;E23&amp;G23,'補助基準額 '!$A$2:$E$109,5,FALSE)</f>
        <v>#N/A</v>
      </c>
      <c r="I23" s="69" t="s">
        <v>12</v>
      </c>
      <c r="J23" s="72">
        <f>ROUNDDOWN('別紙２　内訳計算表（入力）'!I23*'別紙２　内訳計算表（入力）'!$G23:$G24,0)</f>
        <v>0</v>
      </c>
      <c r="K23" s="72">
        <f>ROUNDDOWN('別紙２　内訳計算表（入力）'!J23*'別紙２　内訳計算表（入力）'!$G23:$G24,0)</f>
        <v>0</v>
      </c>
      <c r="L23" s="72">
        <f>ROUNDDOWN('別紙２　内訳計算表（入力）'!K23*'別紙２　内訳計算表（入力）'!$G23:$G24,0)</f>
        <v>0</v>
      </c>
      <c r="M23" s="72">
        <f>ROUNDDOWN('別紙２　内訳計算表（入力）'!L23*'別紙２　内訳計算表（入力）'!$G23:$G24,0)</f>
        <v>0</v>
      </c>
      <c r="N23" s="72">
        <f>ROUNDDOWN('別紙２　内訳計算表（入力）'!M23*'別紙２　内訳計算表（入力）'!$G23:$G24,0)</f>
        <v>0</v>
      </c>
      <c r="O23" s="72">
        <f>ROUNDDOWN('別紙２　内訳計算表（入力）'!N23*'別紙２　内訳計算表（入力）'!$G23:$G24,0)</f>
        <v>0</v>
      </c>
      <c r="P23" s="72">
        <f>ROUNDDOWN('別紙２　内訳計算表（入力）'!O23*'別紙２　内訳計算表（入力）'!$G23:$G24,0)</f>
        <v>0</v>
      </c>
      <c r="Q23" s="72">
        <f>ROUNDDOWN('別紙２　内訳計算表（入力）'!P23*'別紙２　内訳計算表（入力）'!$G23:$G24,0)</f>
        <v>0</v>
      </c>
      <c r="R23" s="72">
        <f>ROUNDDOWN('別紙２　内訳計算表（入力）'!Q23*'別紙２　内訳計算表（入力）'!$G23:$G24,0)</f>
        <v>0</v>
      </c>
      <c r="S23" s="72">
        <f>ROUNDDOWN('別紙２　内訳計算表（入力）'!R23*'別紙２　内訳計算表（入力）'!$G23:$G24,0)</f>
        <v>0</v>
      </c>
      <c r="T23" s="72">
        <f>ROUNDDOWN('別紙２　内訳計算表（入力）'!S23*'別紙２　内訳計算表（入力）'!$G23:$G24,0)</f>
        <v>0</v>
      </c>
      <c r="U23" s="72">
        <f>ROUNDDOWN('別紙２　内訳計算表（入力）'!T23*'別紙２　内訳計算表（入力）'!$G23:$G24,0)</f>
        <v>0</v>
      </c>
      <c r="V23" s="73">
        <f t="shared" si="0"/>
        <v>0</v>
      </c>
    </row>
    <row r="24" spans="3:22" ht="23.45" customHeight="1" thickBot="1" x14ac:dyDescent="0.2">
      <c r="C24" s="233"/>
      <c r="D24" s="229"/>
      <c r="E24" s="229"/>
      <c r="F24" s="238"/>
      <c r="G24" s="229"/>
      <c r="H24" s="231"/>
      <c r="I24" s="70" t="s">
        <v>13</v>
      </c>
      <c r="J24" s="74">
        <f>IF('別紙２　内訳計算表（入力）'!I23="",0,IF($H23*ROUNDDOWN('別紙２　内訳計算表（入力）'!I24/J$71,2)-J23&lt;0,0,$H23*ROUNDDOWN('別紙２　内訳計算表（入力）'!I24/J$71,2)-J23))</f>
        <v>0</v>
      </c>
      <c r="K24" s="74">
        <f>IF('別紙２　内訳計算表（入力）'!J23="",0,IF($H23*ROUNDDOWN('別紙２　内訳計算表（入力）'!J24/K$71,2)-K23&lt;0,0,$H23*ROUNDDOWN('別紙２　内訳計算表（入力）'!J24/K$71,2)-K23))</f>
        <v>0</v>
      </c>
      <c r="L24" s="74">
        <f>IF('別紙２　内訳計算表（入力）'!K23="",0,IF($H23*ROUNDDOWN('別紙２　内訳計算表（入力）'!K24/L$71,2)-L23&lt;0,0,$H23*ROUNDDOWN('別紙２　内訳計算表（入力）'!K24/L$71,2)-L23))</f>
        <v>0</v>
      </c>
      <c r="M24" s="74">
        <f>IF('別紙２　内訳計算表（入力）'!L23="",0,IF($H23*ROUNDDOWN('別紙２　内訳計算表（入力）'!L24/M$71,2)-M23&lt;0,0,$H23*ROUNDDOWN('別紙２　内訳計算表（入力）'!L24/M$71,2)-M23))</f>
        <v>0</v>
      </c>
      <c r="N24" s="74">
        <f>IF('別紙２　内訳計算表（入力）'!M23="",0,IF($H23*ROUNDDOWN('別紙２　内訳計算表（入力）'!M24/N$71,2)-N23&lt;0,0,$H23*ROUNDDOWN('別紙２　内訳計算表（入力）'!M24/N$71,2)-N23))</f>
        <v>0</v>
      </c>
      <c r="O24" s="74">
        <f>IF('別紙２　内訳計算表（入力）'!N23="",0,IF($H23*ROUNDDOWN('別紙２　内訳計算表（入力）'!N24/O$71,2)-O23&lt;0,0,$H23*ROUNDDOWN('別紙２　内訳計算表（入力）'!N24/O$71,2)-O23))</f>
        <v>0</v>
      </c>
      <c r="P24" s="74">
        <f>IF('別紙２　内訳計算表（入力）'!O23="",0,IF($H23*ROUNDDOWN('別紙２　内訳計算表（入力）'!O24/P$71,2)-P23&lt;0,0,$H23*ROUNDDOWN('別紙２　内訳計算表（入力）'!O24/P$71,2)-P23))</f>
        <v>0</v>
      </c>
      <c r="Q24" s="74">
        <f>IF('別紙２　内訳計算表（入力）'!P23="",0,IF($H23*ROUNDDOWN('別紙２　内訳計算表（入力）'!P24/Q$71,2)-Q23&lt;0,0,$H23*ROUNDDOWN('別紙２　内訳計算表（入力）'!P24/Q$71,2)-Q23))</f>
        <v>0</v>
      </c>
      <c r="R24" s="74">
        <f>IF('別紙２　内訳計算表（入力）'!Q23="",0,IF($H23*ROUNDDOWN('別紙２　内訳計算表（入力）'!Q24/R$71,2)-R23&lt;0,0,$H23*ROUNDDOWN('別紙２　内訳計算表（入力）'!Q24/R$71,2)-R23))</f>
        <v>0</v>
      </c>
      <c r="S24" s="74">
        <f>IF('別紙２　内訳計算表（入力）'!R23="",0,IF($H23*ROUNDDOWN('別紙２　内訳計算表（入力）'!R24/S$71,2)-S23&lt;0,0,$H23*ROUNDDOWN('別紙２　内訳計算表（入力）'!R24/S$71,2)-S23))</f>
        <v>0</v>
      </c>
      <c r="T24" s="74">
        <f>IF('別紙２　内訳計算表（入力）'!S23="",0,IF($H23*ROUNDDOWN('別紙２　内訳計算表（入力）'!S24/T$71,2)-T23&lt;0,0,$H23*ROUNDDOWN('別紙２　内訳計算表（入力）'!S24/T$71,2)-T23))</f>
        <v>0</v>
      </c>
      <c r="U24" s="74">
        <f>IF('別紙２　内訳計算表（入力）'!T23="",0,IF($H23*ROUNDDOWN('別紙２　内訳計算表（入力）'!T24/U$71,2)-U23&lt;0,0,$H23*ROUNDDOWN('別紙２　内訳計算表（入力）'!T24/U$71,2)-U23))</f>
        <v>0</v>
      </c>
      <c r="V24" s="75">
        <f t="shared" si="0"/>
        <v>0</v>
      </c>
    </row>
    <row r="25" spans="3:22" ht="23.45" customHeight="1" thickBot="1" x14ac:dyDescent="0.2">
      <c r="C25" s="237">
        <f>'別紙２　内訳計算表（入力）'!B25:B26</f>
        <v>0</v>
      </c>
      <c r="D25" s="234">
        <f>'別紙２　内訳計算表（入力）'!C25:C26</f>
        <v>0</v>
      </c>
      <c r="E25" s="228">
        <f>'別紙２　内訳計算表（入力）'!D25:D26</f>
        <v>0</v>
      </c>
      <c r="F25" s="230">
        <f>'別紙２　内訳計算表（入力）'!E25:E26</f>
        <v>0</v>
      </c>
      <c r="G25" s="228">
        <f>'別紙２　内訳計算表（入力）'!F25:F26</f>
        <v>0</v>
      </c>
      <c r="H25" s="230" t="e">
        <f>VLOOKUP(D25&amp;E25&amp;G25,'補助基準額 '!$A$2:$E$109,5,FALSE)</f>
        <v>#N/A</v>
      </c>
      <c r="I25" s="69" t="s">
        <v>12</v>
      </c>
      <c r="J25" s="72">
        <f>ROUNDDOWN('別紙２　内訳計算表（入力）'!I25*'別紙２　内訳計算表（入力）'!$G25:$G26,0)</f>
        <v>0</v>
      </c>
      <c r="K25" s="72">
        <f>ROUNDDOWN('別紙２　内訳計算表（入力）'!J25*'別紙２　内訳計算表（入力）'!$G25:$G26,0)</f>
        <v>0</v>
      </c>
      <c r="L25" s="72">
        <f>ROUNDDOWN('別紙２　内訳計算表（入力）'!K25*'別紙２　内訳計算表（入力）'!$G25:$G26,0)</f>
        <v>0</v>
      </c>
      <c r="M25" s="72">
        <f>ROUNDDOWN('別紙２　内訳計算表（入力）'!L25*'別紙２　内訳計算表（入力）'!$G25:$G26,0)</f>
        <v>0</v>
      </c>
      <c r="N25" s="72">
        <f>ROUNDDOWN('別紙２　内訳計算表（入力）'!M25*'別紙２　内訳計算表（入力）'!$G25:$G26,0)</f>
        <v>0</v>
      </c>
      <c r="O25" s="72">
        <f>ROUNDDOWN('別紙２　内訳計算表（入力）'!N25*'別紙２　内訳計算表（入力）'!$G25:$G26,0)</f>
        <v>0</v>
      </c>
      <c r="P25" s="72">
        <f>ROUNDDOWN('別紙２　内訳計算表（入力）'!O25*'別紙２　内訳計算表（入力）'!$G25:$G26,0)</f>
        <v>0</v>
      </c>
      <c r="Q25" s="72">
        <f>ROUNDDOWN('別紙２　内訳計算表（入力）'!P25*'別紙２　内訳計算表（入力）'!$G25:$G26,0)</f>
        <v>0</v>
      </c>
      <c r="R25" s="72">
        <f>ROUNDDOWN('別紙２　内訳計算表（入力）'!Q25*'別紙２　内訳計算表（入力）'!$G25:$G26,0)</f>
        <v>0</v>
      </c>
      <c r="S25" s="72">
        <f>ROUNDDOWN('別紙２　内訳計算表（入力）'!R25*'別紙２　内訳計算表（入力）'!$G25:$G26,0)</f>
        <v>0</v>
      </c>
      <c r="T25" s="72">
        <f>ROUNDDOWN('別紙２　内訳計算表（入力）'!S25*'別紙２　内訳計算表（入力）'!$G25:$G26,0)</f>
        <v>0</v>
      </c>
      <c r="U25" s="72">
        <f>ROUNDDOWN('別紙２　内訳計算表（入力）'!T25*'別紙２　内訳計算表（入力）'!$G25:$G26,0)</f>
        <v>0</v>
      </c>
      <c r="V25" s="73">
        <f t="shared" si="0"/>
        <v>0</v>
      </c>
    </row>
    <row r="26" spans="3:22" ht="23.45" customHeight="1" thickBot="1" x14ac:dyDescent="0.2">
      <c r="C26" s="233"/>
      <c r="D26" s="229"/>
      <c r="E26" s="229"/>
      <c r="F26" s="238"/>
      <c r="G26" s="229"/>
      <c r="H26" s="231"/>
      <c r="I26" s="70" t="s">
        <v>13</v>
      </c>
      <c r="J26" s="74">
        <f>IF('別紙２　内訳計算表（入力）'!I25="",0,IF($H25*ROUNDDOWN('別紙２　内訳計算表（入力）'!I26/J$71,2)-J25&lt;0,0,$H25*ROUNDDOWN('別紙２　内訳計算表（入力）'!I26/J$71,2)-J25))</f>
        <v>0</v>
      </c>
      <c r="K26" s="74">
        <f>IF('別紙２　内訳計算表（入力）'!J25="",0,IF($H25*ROUNDDOWN('別紙２　内訳計算表（入力）'!J26/K$71,2)-K25&lt;0,0,$H25*ROUNDDOWN('別紙２　内訳計算表（入力）'!J26/K$71,2)-K25))</f>
        <v>0</v>
      </c>
      <c r="L26" s="74">
        <f>IF('別紙２　内訳計算表（入力）'!K25="",0,IF($H25*ROUNDDOWN('別紙２　内訳計算表（入力）'!K26/L$71,2)-L25&lt;0,0,$H25*ROUNDDOWN('別紙２　内訳計算表（入力）'!K26/L$71,2)-L25))</f>
        <v>0</v>
      </c>
      <c r="M26" s="74">
        <f>IF('別紙２　内訳計算表（入力）'!L25="",0,IF($H25*ROUNDDOWN('別紙２　内訳計算表（入力）'!L26/M$71,2)-M25&lt;0,0,$H25*ROUNDDOWN('別紙２　内訳計算表（入力）'!L26/M$71,2)-M25))</f>
        <v>0</v>
      </c>
      <c r="N26" s="74">
        <f>IF('別紙２　内訳計算表（入力）'!M25="",0,IF($H25*ROUNDDOWN('別紙２　内訳計算表（入力）'!M26/N$71,2)-N25&lt;0,0,$H25*ROUNDDOWN('別紙２　内訳計算表（入力）'!M26/N$71,2)-N25))</f>
        <v>0</v>
      </c>
      <c r="O26" s="74">
        <f>IF('別紙２　内訳計算表（入力）'!N25="",0,IF($H25*ROUNDDOWN('別紙２　内訳計算表（入力）'!N26/O$71,2)-O25&lt;0,0,$H25*ROUNDDOWN('別紙２　内訳計算表（入力）'!N26/O$71,2)-O25))</f>
        <v>0</v>
      </c>
      <c r="P26" s="74">
        <f>IF('別紙２　内訳計算表（入力）'!O25="",0,IF($H25*ROUNDDOWN('別紙２　内訳計算表（入力）'!O26/P$71,2)-P25&lt;0,0,$H25*ROUNDDOWN('別紙２　内訳計算表（入力）'!O26/P$71,2)-P25))</f>
        <v>0</v>
      </c>
      <c r="Q26" s="74">
        <f>IF('別紙２　内訳計算表（入力）'!P25="",0,IF($H25*ROUNDDOWN('別紙２　内訳計算表（入力）'!P26/Q$71,2)-Q25&lt;0,0,$H25*ROUNDDOWN('別紙２　内訳計算表（入力）'!P26/Q$71,2)-Q25))</f>
        <v>0</v>
      </c>
      <c r="R26" s="74">
        <f>IF('別紙２　内訳計算表（入力）'!Q25="",0,IF($H25*ROUNDDOWN('別紙２　内訳計算表（入力）'!Q26/R$71,2)-R25&lt;0,0,$H25*ROUNDDOWN('別紙２　内訳計算表（入力）'!Q26/R$71,2)-R25))</f>
        <v>0</v>
      </c>
      <c r="S26" s="74">
        <f>IF('別紙２　内訳計算表（入力）'!R25="",0,IF($H25*ROUNDDOWN('別紙２　内訳計算表（入力）'!R26/S$71,2)-S25&lt;0,0,$H25*ROUNDDOWN('別紙２　内訳計算表（入力）'!R26/S$71,2)-S25))</f>
        <v>0</v>
      </c>
      <c r="T26" s="74">
        <f>IF('別紙２　内訳計算表（入力）'!S25="",0,IF($H25*ROUNDDOWN('別紙２　内訳計算表（入力）'!S26/T$71,2)-T25&lt;0,0,$H25*ROUNDDOWN('別紙２　内訳計算表（入力）'!S26/T$71,2)-T25))</f>
        <v>0</v>
      </c>
      <c r="U26" s="74">
        <f>IF('別紙２　内訳計算表（入力）'!T25="",0,IF($H25*ROUNDDOWN('別紙２　内訳計算表（入力）'!T26/U$71,2)-U25&lt;0,0,$H25*ROUNDDOWN('別紙２　内訳計算表（入力）'!T26/U$71,2)-U25))</f>
        <v>0</v>
      </c>
      <c r="V26" s="75">
        <f t="shared" si="0"/>
        <v>0</v>
      </c>
    </row>
    <row r="27" spans="3:22" ht="23.45" customHeight="1" thickBot="1" x14ac:dyDescent="0.2">
      <c r="C27" s="232">
        <f>'別紙２　内訳計算表（入力）'!B27:B28</f>
        <v>0</v>
      </c>
      <c r="D27" s="234">
        <f>'別紙２　内訳計算表（入力）'!C27:C28</f>
        <v>0</v>
      </c>
      <c r="E27" s="228">
        <f>'別紙２　内訳計算表（入力）'!D27:D28</f>
        <v>0</v>
      </c>
      <c r="F27" s="230">
        <f>'別紙２　内訳計算表（入力）'!E27:E28</f>
        <v>0</v>
      </c>
      <c r="G27" s="228">
        <f>'別紙２　内訳計算表（入力）'!F27:F28</f>
        <v>0</v>
      </c>
      <c r="H27" s="230" t="e">
        <f>VLOOKUP(D27&amp;E27&amp;G27,'補助基準額 '!$A$2:$E$109,5,FALSE)</f>
        <v>#N/A</v>
      </c>
      <c r="I27" s="69" t="s">
        <v>12</v>
      </c>
      <c r="J27" s="72">
        <f>ROUNDDOWN('別紙２　内訳計算表（入力）'!I27*'別紙２　内訳計算表（入力）'!$G27:$G28,0)</f>
        <v>0</v>
      </c>
      <c r="K27" s="72">
        <f>ROUNDDOWN('別紙２　内訳計算表（入力）'!J27*'別紙２　内訳計算表（入力）'!$G27:$G28,0)</f>
        <v>0</v>
      </c>
      <c r="L27" s="72">
        <f>ROUNDDOWN('別紙２　内訳計算表（入力）'!K27*'別紙２　内訳計算表（入力）'!$G27:$G28,0)</f>
        <v>0</v>
      </c>
      <c r="M27" s="72">
        <f>ROUNDDOWN('別紙２　内訳計算表（入力）'!L27*'別紙２　内訳計算表（入力）'!$G27:$G28,0)</f>
        <v>0</v>
      </c>
      <c r="N27" s="72">
        <f>ROUNDDOWN('別紙２　内訳計算表（入力）'!M27*'別紙２　内訳計算表（入力）'!$G27:$G28,0)</f>
        <v>0</v>
      </c>
      <c r="O27" s="72">
        <f>ROUNDDOWN('別紙２　内訳計算表（入力）'!N27*'別紙２　内訳計算表（入力）'!$G27:$G28,0)</f>
        <v>0</v>
      </c>
      <c r="P27" s="72">
        <f>ROUNDDOWN('別紙２　内訳計算表（入力）'!O27*'別紙２　内訳計算表（入力）'!$G27:$G28,0)</f>
        <v>0</v>
      </c>
      <c r="Q27" s="72">
        <f>ROUNDDOWN('別紙２　内訳計算表（入力）'!P27*'別紙２　内訳計算表（入力）'!$G27:$G28,0)</f>
        <v>0</v>
      </c>
      <c r="R27" s="72">
        <f>ROUNDDOWN('別紙２　内訳計算表（入力）'!Q27*'別紙２　内訳計算表（入力）'!$G27:$G28,0)</f>
        <v>0</v>
      </c>
      <c r="S27" s="72">
        <f>ROUNDDOWN('別紙２　内訳計算表（入力）'!R27*'別紙２　内訳計算表（入力）'!$G27:$G28,0)</f>
        <v>0</v>
      </c>
      <c r="T27" s="72">
        <f>ROUNDDOWN('別紙２　内訳計算表（入力）'!S27*'別紙２　内訳計算表（入力）'!$G27:$G28,0)</f>
        <v>0</v>
      </c>
      <c r="U27" s="72">
        <f>ROUNDDOWN('別紙２　内訳計算表（入力）'!T27*'別紙２　内訳計算表（入力）'!$G27:$G28,0)</f>
        <v>0</v>
      </c>
      <c r="V27" s="73">
        <f t="shared" ref="V27:V40" si="1">SUM(J27:U27)</f>
        <v>0</v>
      </c>
    </row>
    <row r="28" spans="3:22" ht="23.45" customHeight="1" thickBot="1" x14ac:dyDescent="0.2">
      <c r="C28" s="233"/>
      <c r="D28" s="229"/>
      <c r="E28" s="229"/>
      <c r="F28" s="238"/>
      <c r="G28" s="229"/>
      <c r="H28" s="231"/>
      <c r="I28" s="70" t="s">
        <v>13</v>
      </c>
      <c r="J28" s="74">
        <f>IF('別紙２　内訳計算表（入力）'!I27="",0,IF($H27*ROUNDDOWN('別紙２　内訳計算表（入力）'!I28/J$71,2)-J27&lt;0,0,$H27*ROUNDDOWN('別紙２　内訳計算表（入力）'!I28/J$71,2)-J27))</f>
        <v>0</v>
      </c>
      <c r="K28" s="74">
        <f>IF('別紙２　内訳計算表（入力）'!J27="",0,IF($H27*ROUNDDOWN('別紙２　内訳計算表（入力）'!J28/K$71,2)-K27&lt;0,0,$H27*ROUNDDOWN('別紙２　内訳計算表（入力）'!J28/K$71,2)-K27))</f>
        <v>0</v>
      </c>
      <c r="L28" s="74">
        <f>IF('別紙２　内訳計算表（入力）'!K27="",0,IF($H27*ROUNDDOWN('別紙２　内訳計算表（入力）'!K28/L$71,2)-L27&lt;0,0,$H27*ROUNDDOWN('別紙２　内訳計算表（入力）'!K28/L$71,2)-L27))</f>
        <v>0</v>
      </c>
      <c r="M28" s="74">
        <f>IF('別紙２　内訳計算表（入力）'!L27="",0,IF($H27*ROUNDDOWN('別紙２　内訳計算表（入力）'!L28/M$71,2)-M27&lt;0,0,$H27*ROUNDDOWN('別紙２　内訳計算表（入力）'!L28/M$71,2)-M27))</f>
        <v>0</v>
      </c>
      <c r="N28" s="74">
        <f>IF('別紙２　内訳計算表（入力）'!M27="",0,IF($H27*ROUNDDOWN('別紙２　内訳計算表（入力）'!M28/N$71,2)-N27&lt;0,0,$H27*ROUNDDOWN('別紙２　内訳計算表（入力）'!M28/N$71,2)-N27))</f>
        <v>0</v>
      </c>
      <c r="O28" s="74">
        <f>IF('別紙２　内訳計算表（入力）'!N27="",0,IF($H27*ROUNDDOWN('別紙２　内訳計算表（入力）'!N28/O$71,2)-O27&lt;0,0,$H27*ROUNDDOWN('別紙２　内訳計算表（入力）'!N28/O$71,2)-O27))</f>
        <v>0</v>
      </c>
      <c r="P28" s="74">
        <f>IF('別紙２　内訳計算表（入力）'!O27="",0,IF($H27*ROUNDDOWN('別紙２　内訳計算表（入力）'!O28/P$71,2)-P27&lt;0,0,$H27*ROUNDDOWN('別紙２　内訳計算表（入力）'!O28/P$71,2)-P27))</f>
        <v>0</v>
      </c>
      <c r="Q28" s="74">
        <f>IF('別紙２　内訳計算表（入力）'!P27="",0,IF($H27*ROUNDDOWN('別紙２　内訳計算表（入力）'!P28/Q$71,2)-Q27&lt;0,0,$H27*ROUNDDOWN('別紙２　内訳計算表（入力）'!P28/Q$71,2)-Q27))</f>
        <v>0</v>
      </c>
      <c r="R28" s="74">
        <f>IF('別紙２　内訳計算表（入力）'!Q27="",0,IF($H27*ROUNDDOWN('別紙２　内訳計算表（入力）'!Q28/R$71,2)-R27&lt;0,0,$H27*ROUNDDOWN('別紙２　内訳計算表（入力）'!Q28/R$71,2)-R27))</f>
        <v>0</v>
      </c>
      <c r="S28" s="74">
        <f>IF('別紙２　内訳計算表（入力）'!R27="",0,IF($H27*ROUNDDOWN('別紙２　内訳計算表（入力）'!R28/S$71,2)-S27&lt;0,0,$H27*ROUNDDOWN('別紙２　内訳計算表（入力）'!R28/S$71,2)-S27))</f>
        <v>0</v>
      </c>
      <c r="T28" s="74">
        <f>IF('別紙２　内訳計算表（入力）'!S27="",0,IF($H27*ROUNDDOWN('別紙２　内訳計算表（入力）'!S28/T$71,2)-T27&lt;0,0,$H27*ROUNDDOWN('別紙２　内訳計算表（入力）'!S28/T$71,2)-T27))</f>
        <v>0</v>
      </c>
      <c r="U28" s="74">
        <f>IF('別紙２　内訳計算表（入力）'!T27="",0,IF($H27*ROUNDDOWN('別紙２　内訳計算表（入力）'!T28/U$71,2)-U27&lt;0,0,$H27*ROUNDDOWN('別紙２　内訳計算表（入力）'!T28/U$71,2)-U27))</f>
        <v>0</v>
      </c>
      <c r="V28" s="75">
        <f t="shared" si="1"/>
        <v>0</v>
      </c>
    </row>
    <row r="29" spans="3:22" ht="23.45" customHeight="1" thickBot="1" x14ac:dyDescent="0.2">
      <c r="C29" s="237">
        <f>'別紙２　内訳計算表（入力）'!B29:B30</f>
        <v>0</v>
      </c>
      <c r="D29" s="234">
        <f>'別紙２　内訳計算表（入力）'!C29:C30</f>
        <v>0</v>
      </c>
      <c r="E29" s="228">
        <f>'別紙２　内訳計算表（入力）'!D29:D30</f>
        <v>0</v>
      </c>
      <c r="F29" s="230">
        <f>'別紙２　内訳計算表（入力）'!E29:E30</f>
        <v>0</v>
      </c>
      <c r="G29" s="228">
        <f>'別紙２　内訳計算表（入力）'!F29:F30</f>
        <v>0</v>
      </c>
      <c r="H29" s="230" t="e">
        <f>VLOOKUP(D29&amp;E29&amp;G29,'補助基準額 '!$A$2:$E$109,5,FALSE)</f>
        <v>#N/A</v>
      </c>
      <c r="I29" s="69" t="s">
        <v>12</v>
      </c>
      <c r="J29" s="72">
        <f>ROUNDDOWN('別紙２　内訳計算表（入力）'!I29*'別紙２　内訳計算表（入力）'!$G29:$G30,0)</f>
        <v>0</v>
      </c>
      <c r="K29" s="72">
        <f>ROUNDDOWN('別紙２　内訳計算表（入力）'!J29*'別紙２　内訳計算表（入力）'!$G29:$G30,0)</f>
        <v>0</v>
      </c>
      <c r="L29" s="72">
        <f>ROUNDDOWN('別紙２　内訳計算表（入力）'!K29*'別紙２　内訳計算表（入力）'!$G29:$G30,0)</f>
        <v>0</v>
      </c>
      <c r="M29" s="72">
        <f>ROUNDDOWN('別紙２　内訳計算表（入力）'!L29*'別紙２　内訳計算表（入力）'!$G29:$G30,0)</f>
        <v>0</v>
      </c>
      <c r="N29" s="72">
        <f>ROUNDDOWN('別紙２　内訳計算表（入力）'!M29*'別紙２　内訳計算表（入力）'!$G29:$G30,0)</f>
        <v>0</v>
      </c>
      <c r="O29" s="72">
        <f>ROUNDDOWN('別紙２　内訳計算表（入力）'!N29*'別紙２　内訳計算表（入力）'!$G29:$G30,0)</f>
        <v>0</v>
      </c>
      <c r="P29" s="72">
        <f>ROUNDDOWN('別紙２　内訳計算表（入力）'!O29*'別紙２　内訳計算表（入力）'!$G29:$G30,0)</f>
        <v>0</v>
      </c>
      <c r="Q29" s="72">
        <f>ROUNDDOWN('別紙２　内訳計算表（入力）'!P29*'別紙２　内訳計算表（入力）'!$G29:$G30,0)</f>
        <v>0</v>
      </c>
      <c r="R29" s="72">
        <f>ROUNDDOWN('別紙２　内訳計算表（入力）'!Q29*'別紙２　内訳計算表（入力）'!$G29:$G30,0)</f>
        <v>0</v>
      </c>
      <c r="S29" s="72">
        <f>ROUNDDOWN('別紙２　内訳計算表（入力）'!R29*'別紙２　内訳計算表（入力）'!$G29:$G30,0)</f>
        <v>0</v>
      </c>
      <c r="T29" s="72">
        <f>ROUNDDOWN('別紙２　内訳計算表（入力）'!S29*'別紙２　内訳計算表（入力）'!$G29:$G30,0)</f>
        <v>0</v>
      </c>
      <c r="U29" s="72">
        <f>ROUNDDOWN('別紙２　内訳計算表（入力）'!T29*'別紙２　内訳計算表（入力）'!$G29:$G30,0)</f>
        <v>0</v>
      </c>
      <c r="V29" s="73">
        <f t="shared" si="1"/>
        <v>0</v>
      </c>
    </row>
    <row r="30" spans="3:22" ht="23.45" customHeight="1" thickBot="1" x14ac:dyDescent="0.2">
      <c r="C30" s="233"/>
      <c r="D30" s="229"/>
      <c r="E30" s="229"/>
      <c r="F30" s="238"/>
      <c r="G30" s="229"/>
      <c r="H30" s="231"/>
      <c r="I30" s="70" t="s">
        <v>13</v>
      </c>
      <c r="J30" s="74">
        <f>IF('別紙２　内訳計算表（入力）'!I29="",0,IF($H29*ROUNDDOWN('別紙２　内訳計算表（入力）'!I30/J$71,2)-J29&lt;0,0,$H29*ROUNDDOWN('別紙２　内訳計算表（入力）'!I30/J$71,2)-J29))</f>
        <v>0</v>
      </c>
      <c r="K30" s="74">
        <f>IF('別紙２　内訳計算表（入力）'!J29="",0,IF($H29*ROUNDDOWN('別紙２　内訳計算表（入力）'!J30/K$71,2)-K29&lt;0,0,$H29*ROUNDDOWN('別紙２　内訳計算表（入力）'!J30/K$71,2)-K29))</f>
        <v>0</v>
      </c>
      <c r="L30" s="74">
        <f>IF('別紙２　内訳計算表（入力）'!K29="",0,IF($H29*ROUNDDOWN('別紙２　内訳計算表（入力）'!K30/L$71,2)-L29&lt;0,0,$H29*ROUNDDOWN('別紙２　内訳計算表（入力）'!K30/L$71,2)-L29))</f>
        <v>0</v>
      </c>
      <c r="M30" s="74">
        <f>IF('別紙２　内訳計算表（入力）'!L29="",0,IF($H29*ROUNDDOWN('別紙２　内訳計算表（入力）'!L30/M$71,2)-M29&lt;0,0,$H29*ROUNDDOWN('別紙２　内訳計算表（入力）'!L30/M$71,2)-M29))</f>
        <v>0</v>
      </c>
      <c r="N30" s="74">
        <f>IF('別紙２　内訳計算表（入力）'!M29="",0,IF($H29*ROUNDDOWN('別紙２　内訳計算表（入力）'!M30/N$71,2)-N29&lt;0,0,$H29*ROUNDDOWN('別紙２　内訳計算表（入力）'!M30/N$71,2)-N29))</f>
        <v>0</v>
      </c>
      <c r="O30" s="74">
        <f>IF('別紙２　内訳計算表（入力）'!N29="",0,IF($H29*ROUNDDOWN('別紙２　内訳計算表（入力）'!N30/O$71,2)-O29&lt;0,0,$H29*ROUNDDOWN('別紙２　内訳計算表（入力）'!N30/O$71,2)-O29))</f>
        <v>0</v>
      </c>
      <c r="P30" s="74">
        <f>IF('別紙２　内訳計算表（入力）'!O29="",0,IF($H29*ROUNDDOWN('別紙２　内訳計算表（入力）'!O30/P$71,2)-P29&lt;0,0,$H29*ROUNDDOWN('別紙２　内訳計算表（入力）'!O30/P$71,2)-P29))</f>
        <v>0</v>
      </c>
      <c r="Q30" s="74">
        <f>IF('別紙２　内訳計算表（入力）'!P29="",0,IF($H29*ROUNDDOWN('別紙２　内訳計算表（入力）'!P30/Q$71,2)-Q29&lt;0,0,$H29*ROUNDDOWN('別紙２　内訳計算表（入力）'!P30/Q$71,2)-Q29))</f>
        <v>0</v>
      </c>
      <c r="R30" s="74">
        <f>IF('別紙２　内訳計算表（入力）'!Q29="",0,IF($H29*ROUNDDOWN('別紙２　内訳計算表（入力）'!Q30/R$71,2)-R29&lt;0,0,$H29*ROUNDDOWN('別紙２　内訳計算表（入力）'!Q30/R$71,2)-R29))</f>
        <v>0</v>
      </c>
      <c r="S30" s="74">
        <f>IF('別紙２　内訳計算表（入力）'!R29="",0,IF($H29*ROUNDDOWN('別紙２　内訳計算表（入力）'!R30/S$71,2)-S29&lt;0,0,$H29*ROUNDDOWN('別紙２　内訳計算表（入力）'!R30/S$71,2)-S29))</f>
        <v>0</v>
      </c>
      <c r="T30" s="74">
        <f>IF('別紙２　内訳計算表（入力）'!S29="",0,IF($H29*ROUNDDOWN('別紙２　内訳計算表（入力）'!S30/T$71,2)-T29&lt;0,0,$H29*ROUNDDOWN('別紙２　内訳計算表（入力）'!S30/T$71,2)-T29))</f>
        <v>0</v>
      </c>
      <c r="U30" s="74">
        <f>IF('別紙２　内訳計算表（入力）'!T29="",0,IF($H29*ROUNDDOWN('別紙２　内訳計算表（入力）'!T30/U$71,2)-U29&lt;0,0,$H29*ROUNDDOWN('別紙２　内訳計算表（入力）'!T30/U$71,2)-U29))</f>
        <v>0</v>
      </c>
      <c r="V30" s="75">
        <f t="shared" si="1"/>
        <v>0</v>
      </c>
    </row>
    <row r="31" spans="3:22" ht="23.45" customHeight="1" thickBot="1" x14ac:dyDescent="0.2">
      <c r="C31" s="237">
        <f>'別紙２　内訳計算表（入力）'!B31:B32</f>
        <v>0</v>
      </c>
      <c r="D31" s="234">
        <f>'別紙２　内訳計算表（入力）'!C31:C32</f>
        <v>0</v>
      </c>
      <c r="E31" s="228">
        <f>'別紙２　内訳計算表（入力）'!D31:D32</f>
        <v>0</v>
      </c>
      <c r="F31" s="230">
        <f>'別紙２　内訳計算表（入力）'!E31:E32</f>
        <v>0</v>
      </c>
      <c r="G31" s="228">
        <f>'別紙２　内訳計算表（入力）'!F31:F32</f>
        <v>0</v>
      </c>
      <c r="H31" s="230" t="e">
        <f>VLOOKUP(D31&amp;E31&amp;G31,'補助基準額 '!$A$2:$E$109,5,FALSE)</f>
        <v>#N/A</v>
      </c>
      <c r="I31" s="69" t="s">
        <v>12</v>
      </c>
      <c r="J31" s="72">
        <f>ROUNDDOWN('別紙２　内訳計算表（入力）'!I31*'別紙２　内訳計算表（入力）'!$G31:$G32,0)</f>
        <v>0</v>
      </c>
      <c r="K31" s="72">
        <f>ROUNDDOWN('別紙２　内訳計算表（入力）'!J31*'別紙２　内訳計算表（入力）'!$G31:$G32,0)</f>
        <v>0</v>
      </c>
      <c r="L31" s="72">
        <f>ROUNDDOWN('別紙２　内訳計算表（入力）'!K31*'別紙２　内訳計算表（入力）'!$G31:$G32,0)</f>
        <v>0</v>
      </c>
      <c r="M31" s="72">
        <f>ROUNDDOWN('別紙２　内訳計算表（入力）'!L31*'別紙２　内訳計算表（入力）'!$G31:$G32,0)</f>
        <v>0</v>
      </c>
      <c r="N31" s="72">
        <f>ROUNDDOWN('別紙２　内訳計算表（入力）'!M31*'別紙２　内訳計算表（入力）'!$G31:$G32,0)</f>
        <v>0</v>
      </c>
      <c r="O31" s="72">
        <f>ROUNDDOWN('別紙２　内訳計算表（入力）'!N31*'別紙２　内訳計算表（入力）'!$G31:$G32,0)</f>
        <v>0</v>
      </c>
      <c r="P31" s="72">
        <f>ROUNDDOWN('別紙２　内訳計算表（入力）'!O31*'別紙２　内訳計算表（入力）'!$G31:$G32,0)</f>
        <v>0</v>
      </c>
      <c r="Q31" s="72">
        <f>ROUNDDOWN('別紙２　内訳計算表（入力）'!P31*'別紙２　内訳計算表（入力）'!$G31:$G32,0)</f>
        <v>0</v>
      </c>
      <c r="R31" s="72">
        <f>ROUNDDOWN('別紙２　内訳計算表（入力）'!Q31*'別紙２　内訳計算表（入力）'!$G31:$G32,0)</f>
        <v>0</v>
      </c>
      <c r="S31" s="72">
        <f>ROUNDDOWN('別紙２　内訳計算表（入力）'!R31*'別紙２　内訳計算表（入力）'!$G31:$G32,0)</f>
        <v>0</v>
      </c>
      <c r="T31" s="72">
        <f>ROUNDDOWN('別紙２　内訳計算表（入力）'!S31*'別紙２　内訳計算表（入力）'!$G31:$G32,0)</f>
        <v>0</v>
      </c>
      <c r="U31" s="72">
        <f>ROUNDDOWN('別紙２　内訳計算表（入力）'!T31*'別紙２　内訳計算表（入力）'!$G31:$G32,0)</f>
        <v>0</v>
      </c>
      <c r="V31" s="73">
        <f t="shared" si="1"/>
        <v>0</v>
      </c>
    </row>
    <row r="32" spans="3:22" ht="23.45" customHeight="1" thickBot="1" x14ac:dyDescent="0.2">
      <c r="C32" s="233"/>
      <c r="D32" s="229"/>
      <c r="E32" s="229"/>
      <c r="F32" s="238"/>
      <c r="G32" s="229"/>
      <c r="H32" s="231"/>
      <c r="I32" s="70" t="s">
        <v>13</v>
      </c>
      <c r="J32" s="74">
        <f>IF('別紙２　内訳計算表（入力）'!I31="",0,IF($H31*ROUNDDOWN('別紙２　内訳計算表（入力）'!I32/J$71,2)-J31&lt;0,0,$H31*ROUNDDOWN('別紙２　内訳計算表（入力）'!I32/J$71,2)-J31))</f>
        <v>0</v>
      </c>
      <c r="K32" s="74">
        <f>IF('別紙２　内訳計算表（入力）'!J31="",0,IF($H31*ROUNDDOWN('別紙２　内訳計算表（入力）'!J32/K$71,2)-K31&lt;0,0,$H31*ROUNDDOWN('別紙２　内訳計算表（入力）'!J32/K$71,2)-K31))</f>
        <v>0</v>
      </c>
      <c r="L32" s="74">
        <f>IF('別紙２　内訳計算表（入力）'!K31="",0,IF($H31*ROUNDDOWN('別紙２　内訳計算表（入力）'!K32/L$71,2)-L31&lt;0,0,$H31*ROUNDDOWN('別紙２　内訳計算表（入力）'!K32/L$71,2)-L31))</f>
        <v>0</v>
      </c>
      <c r="M32" s="74">
        <f>IF('別紙２　内訳計算表（入力）'!L31="",0,IF($H31*ROUNDDOWN('別紙２　内訳計算表（入力）'!L32/M$71,2)-M31&lt;0,0,$H31*ROUNDDOWN('別紙２　内訳計算表（入力）'!L32/M$71,2)-M31))</f>
        <v>0</v>
      </c>
      <c r="N32" s="74">
        <f>IF('別紙２　内訳計算表（入力）'!M31="",0,IF($H31*ROUNDDOWN('別紙２　内訳計算表（入力）'!M32/N$71,2)-N31&lt;0,0,$H31*ROUNDDOWN('別紙２　内訳計算表（入力）'!M32/N$71,2)-N31))</f>
        <v>0</v>
      </c>
      <c r="O32" s="74">
        <f>IF('別紙２　内訳計算表（入力）'!N31="",0,IF($H31*ROUNDDOWN('別紙２　内訳計算表（入力）'!N32/O$71,2)-O31&lt;0,0,$H31*ROUNDDOWN('別紙２　内訳計算表（入力）'!N32/O$71,2)-O31))</f>
        <v>0</v>
      </c>
      <c r="P32" s="74">
        <f>IF('別紙２　内訳計算表（入力）'!O31="",0,IF($H31*ROUNDDOWN('別紙２　内訳計算表（入力）'!O32/P$71,2)-P31&lt;0,0,$H31*ROUNDDOWN('別紙２　内訳計算表（入力）'!O32/P$71,2)-P31))</f>
        <v>0</v>
      </c>
      <c r="Q32" s="74">
        <f>IF('別紙２　内訳計算表（入力）'!P31="",0,IF($H31*ROUNDDOWN('別紙２　内訳計算表（入力）'!P32/Q$71,2)-Q31&lt;0,0,$H31*ROUNDDOWN('別紙２　内訳計算表（入力）'!P32/Q$71,2)-Q31))</f>
        <v>0</v>
      </c>
      <c r="R32" s="74">
        <f>IF('別紙２　内訳計算表（入力）'!Q31="",0,IF($H31*ROUNDDOWN('別紙２　内訳計算表（入力）'!Q32/R$71,2)-R31&lt;0,0,$H31*ROUNDDOWN('別紙２　内訳計算表（入力）'!Q32/R$71,2)-R31))</f>
        <v>0</v>
      </c>
      <c r="S32" s="74">
        <f>IF('別紙２　内訳計算表（入力）'!R31="",0,IF($H31*ROUNDDOWN('別紙２　内訳計算表（入力）'!R32/S$71,2)-S31&lt;0,0,$H31*ROUNDDOWN('別紙２　内訳計算表（入力）'!R32/S$71,2)-S31))</f>
        <v>0</v>
      </c>
      <c r="T32" s="74">
        <f>IF('別紙２　内訳計算表（入力）'!S31="",0,IF($H31*ROUNDDOWN('別紙２　内訳計算表（入力）'!S32/T$71,2)-T31&lt;0,0,$H31*ROUNDDOWN('別紙２　内訳計算表（入力）'!S32/T$71,2)-T31))</f>
        <v>0</v>
      </c>
      <c r="U32" s="74">
        <f>IF('別紙２　内訳計算表（入力）'!T31="",0,IF($H31*ROUNDDOWN('別紙２　内訳計算表（入力）'!T32/U$71,2)-U31&lt;0,0,$H31*ROUNDDOWN('別紙２　内訳計算表（入力）'!T32/U$71,2)-U31))</f>
        <v>0</v>
      </c>
      <c r="V32" s="75">
        <f t="shared" si="1"/>
        <v>0</v>
      </c>
    </row>
    <row r="33" spans="3:22" ht="23.45" customHeight="1" thickBot="1" x14ac:dyDescent="0.2">
      <c r="C33" s="237">
        <f>'別紙２　内訳計算表（入力）'!B33:B34</f>
        <v>0</v>
      </c>
      <c r="D33" s="234">
        <f>'別紙２　内訳計算表（入力）'!C33:C34</f>
        <v>0</v>
      </c>
      <c r="E33" s="228">
        <f>'別紙２　内訳計算表（入力）'!D33:D34</f>
        <v>0</v>
      </c>
      <c r="F33" s="230">
        <f>'別紙２　内訳計算表（入力）'!E33:E34</f>
        <v>0</v>
      </c>
      <c r="G33" s="228">
        <f>'別紙２　内訳計算表（入力）'!F33:F34</f>
        <v>0</v>
      </c>
      <c r="H33" s="230" t="e">
        <f>VLOOKUP(D33&amp;E33&amp;G33,'補助基準額 '!$A$2:$E$109,5,FALSE)</f>
        <v>#N/A</v>
      </c>
      <c r="I33" s="69" t="s">
        <v>12</v>
      </c>
      <c r="J33" s="72">
        <f>ROUNDDOWN('別紙２　内訳計算表（入力）'!I33*'別紙２　内訳計算表（入力）'!$G33:$G34,0)</f>
        <v>0</v>
      </c>
      <c r="K33" s="72">
        <f>ROUNDDOWN('別紙２　内訳計算表（入力）'!J33*'別紙２　内訳計算表（入力）'!$G33:$G34,0)</f>
        <v>0</v>
      </c>
      <c r="L33" s="72">
        <f>ROUNDDOWN('別紙２　内訳計算表（入力）'!K33*'別紙２　内訳計算表（入力）'!$G33:$G34,0)</f>
        <v>0</v>
      </c>
      <c r="M33" s="72">
        <f>ROUNDDOWN('別紙２　内訳計算表（入力）'!L33*'別紙２　内訳計算表（入力）'!$G33:$G34,0)</f>
        <v>0</v>
      </c>
      <c r="N33" s="72">
        <f>ROUNDDOWN('別紙２　内訳計算表（入力）'!M33*'別紙２　内訳計算表（入力）'!$G33:$G34,0)</f>
        <v>0</v>
      </c>
      <c r="O33" s="72">
        <f>ROUNDDOWN('別紙２　内訳計算表（入力）'!N33*'別紙２　内訳計算表（入力）'!$G33:$G34,0)</f>
        <v>0</v>
      </c>
      <c r="P33" s="72">
        <f>ROUNDDOWN('別紙２　内訳計算表（入力）'!O33*'別紙２　内訳計算表（入力）'!$G33:$G34,0)</f>
        <v>0</v>
      </c>
      <c r="Q33" s="72">
        <f>ROUNDDOWN('別紙２　内訳計算表（入力）'!P33*'別紙２　内訳計算表（入力）'!$G33:$G34,0)</f>
        <v>0</v>
      </c>
      <c r="R33" s="72">
        <f>ROUNDDOWN('別紙２　内訳計算表（入力）'!Q33*'別紙２　内訳計算表（入力）'!$G33:$G34,0)</f>
        <v>0</v>
      </c>
      <c r="S33" s="72">
        <f>ROUNDDOWN('別紙２　内訳計算表（入力）'!R33*'別紙２　内訳計算表（入力）'!$G33:$G34,0)</f>
        <v>0</v>
      </c>
      <c r="T33" s="72">
        <f>ROUNDDOWN('別紙２　内訳計算表（入力）'!S33*'別紙２　内訳計算表（入力）'!$G33:$G34,0)</f>
        <v>0</v>
      </c>
      <c r="U33" s="72">
        <f>ROUNDDOWN('別紙２　内訳計算表（入力）'!T33*'別紙２　内訳計算表（入力）'!$G33:$G34,0)</f>
        <v>0</v>
      </c>
      <c r="V33" s="73">
        <f t="shared" si="1"/>
        <v>0</v>
      </c>
    </row>
    <row r="34" spans="3:22" ht="23.45" customHeight="1" thickBot="1" x14ac:dyDescent="0.2">
      <c r="C34" s="233"/>
      <c r="D34" s="229"/>
      <c r="E34" s="229"/>
      <c r="F34" s="238"/>
      <c r="G34" s="229"/>
      <c r="H34" s="231"/>
      <c r="I34" s="70" t="s">
        <v>13</v>
      </c>
      <c r="J34" s="74">
        <f>IF('別紙２　内訳計算表（入力）'!I33="",0,IF($H33*ROUNDDOWN('別紙２　内訳計算表（入力）'!I34/J$71,2)-J33&lt;0,0,$H33*ROUNDDOWN('別紙２　内訳計算表（入力）'!I34/J$71,2)-J33))</f>
        <v>0</v>
      </c>
      <c r="K34" s="74">
        <f>IF('別紙２　内訳計算表（入力）'!J33="",0,IF($H33*ROUNDDOWN('別紙２　内訳計算表（入力）'!J34/K$71,2)-K33&lt;0,0,$H33*ROUNDDOWN('別紙２　内訳計算表（入力）'!J34/K$71,2)-K33))</f>
        <v>0</v>
      </c>
      <c r="L34" s="74">
        <f>IF('別紙２　内訳計算表（入力）'!K33="",0,IF($H33*ROUNDDOWN('別紙２　内訳計算表（入力）'!K34/L$71,2)-L33&lt;0,0,$H33*ROUNDDOWN('別紙２　内訳計算表（入力）'!K34/L$71,2)-L33))</f>
        <v>0</v>
      </c>
      <c r="M34" s="74">
        <f>IF('別紙２　内訳計算表（入力）'!L33="",0,IF($H33*ROUNDDOWN('別紙２　内訳計算表（入力）'!L34/M$71,2)-M33&lt;0,0,$H33*ROUNDDOWN('別紙２　内訳計算表（入力）'!L34/M$71,2)-M33))</f>
        <v>0</v>
      </c>
      <c r="N34" s="74">
        <f>IF('別紙２　内訳計算表（入力）'!M33="",0,IF($H33*ROUNDDOWN('別紙２　内訳計算表（入力）'!M34/N$71,2)-N33&lt;0,0,$H33*ROUNDDOWN('別紙２　内訳計算表（入力）'!M34/N$71,2)-N33))</f>
        <v>0</v>
      </c>
      <c r="O34" s="74">
        <f>IF('別紙２　内訳計算表（入力）'!N33="",0,IF($H33*ROUNDDOWN('別紙２　内訳計算表（入力）'!N34/O$71,2)-O33&lt;0,0,$H33*ROUNDDOWN('別紙２　内訳計算表（入力）'!N34/O$71,2)-O33))</f>
        <v>0</v>
      </c>
      <c r="P34" s="74">
        <f>IF('別紙２　内訳計算表（入力）'!O33="",0,IF($H33*ROUNDDOWN('別紙２　内訳計算表（入力）'!O34/P$71,2)-P33&lt;0,0,$H33*ROUNDDOWN('別紙２　内訳計算表（入力）'!O34/P$71,2)-P33))</f>
        <v>0</v>
      </c>
      <c r="Q34" s="74">
        <f>IF('別紙２　内訳計算表（入力）'!P33="",0,IF($H33*ROUNDDOWN('別紙２　内訳計算表（入力）'!P34/Q$71,2)-Q33&lt;0,0,$H33*ROUNDDOWN('別紙２　内訳計算表（入力）'!P34/Q$71,2)-Q33))</f>
        <v>0</v>
      </c>
      <c r="R34" s="74">
        <f>IF('別紙２　内訳計算表（入力）'!Q33="",0,IF($H33*ROUNDDOWN('別紙２　内訳計算表（入力）'!Q34/R$71,2)-R33&lt;0,0,$H33*ROUNDDOWN('別紙２　内訳計算表（入力）'!Q34/R$71,2)-R33))</f>
        <v>0</v>
      </c>
      <c r="S34" s="74">
        <f>IF('別紙２　内訳計算表（入力）'!R33="",0,IF($H33*ROUNDDOWN('別紙２　内訳計算表（入力）'!R34/S$71,2)-S33&lt;0,0,$H33*ROUNDDOWN('別紙２　内訳計算表（入力）'!R34/S$71,2)-S33))</f>
        <v>0</v>
      </c>
      <c r="T34" s="74">
        <f>IF('別紙２　内訳計算表（入力）'!S33="",0,IF($H33*ROUNDDOWN('別紙２　内訳計算表（入力）'!S34/T$71,2)-T33&lt;0,0,$H33*ROUNDDOWN('別紙２　内訳計算表（入力）'!S34/T$71,2)-T33))</f>
        <v>0</v>
      </c>
      <c r="U34" s="74">
        <f>IF('別紙２　内訳計算表（入力）'!T33="",0,IF($H33*ROUNDDOWN('別紙２　内訳計算表（入力）'!T34/U$71,2)-U33&lt;0,0,$H33*ROUNDDOWN('別紙２　内訳計算表（入力）'!T34/U$71,2)-U33))</f>
        <v>0</v>
      </c>
      <c r="V34" s="75">
        <f t="shared" si="1"/>
        <v>0</v>
      </c>
    </row>
    <row r="35" spans="3:22" ht="23.45" customHeight="1" thickBot="1" x14ac:dyDescent="0.2">
      <c r="C35" s="237">
        <f>'別紙２　内訳計算表（入力）'!B35:B36</f>
        <v>0</v>
      </c>
      <c r="D35" s="234">
        <f>'別紙２　内訳計算表（入力）'!C35:C36</f>
        <v>0</v>
      </c>
      <c r="E35" s="228">
        <f>'別紙２　内訳計算表（入力）'!D35:D36</f>
        <v>0</v>
      </c>
      <c r="F35" s="230">
        <f>'別紙２　内訳計算表（入力）'!E35:E36</f>
        <v>0</v>
      </c>
      <c r="G35" s="228">
        <f>'別紙２　内訳計算表（入力）'!F35:F36</f>
        <v>0</v>
      </c>
      <c r="H35" s="230" t="e">
        <f>VLOOKUP(D35&amp;E35&amp;G35,'補助基準額 '!$A$2:$E$109,5,FALSE)</f>
        <v>#N/A</v>
      </c>
      <c r="I35" s="69" t="s">
        <v>12</v>
      </c>
      <c r="J35" s="72">
        <f>ROUNDDOWN('別紙２　内訳計算表（入力）'!I35*'別紙２　内訳計算表（入力）'!$G35:$G36,0)</f>
        <v>0</v>
      </c>
      <c r="K35" s="72">
        <f>ROUNDDOWN('別紙２　内訳計算表（入力）'!J35*'別紙２　内訳計算表（入力）'!$G35:$G36,0)</f>
        <v>0</v>
      </c>
      <c r="L35" s="72">
        <f>ROUNDDOWN('別紙２　内訳計算表（入力）'!K35*'別紙２　内訳計算表（入力）'!$G35:$G36,0)</f>
        <v>0</v>
      </c>
      <c r="M35" s="72">
        <f>ROUNDDOWN('別紙２　内訳計算表（入力）'!L35*'別紙２　内訳計算表（入力）'!$G35:$G36,0)</f>
        <v>0</v>
      </c>
      <c r="N35" s="72">
        <f>ROUNDDOWN('別紙２　内訳計算表（入力）'!M35*'別紙２　内訳計算表（入力）'!$G35:$G36,0)</f>
        <v>0</v>
      </c>
      <c r="O35" s="72">
        <f>ROUNDDOWN('別紙２　内訳計算表（入力）'!N35*'別紙２　内訳計算表（入力）'!$G35:$G36,0)</f>
        <v>0</v>
      </c>
      <c r="P35" s="72">
        <f>ROUNDDOWN('別紙２　内訳計算表（入力）'!O35*'別紙２　内訳計算表（入力）'!$G35:$G36,0)</f>
        <v>0</v>
      </c>
      <c r="Q35" s="72">
        <f>ROUNDDOWN('別紙２　内訳計算表（入力）'!P35*'別紙２　内訳計算表（入力）'!$G35:$G36,0)</f>
        <v>0</v>
      </c>
      <c r="R35" s="72">
        <f>ROUNDDOWN('別紙２　内訳計算表（入力）'!Q35*'別紙２　内訳計算表（入力）'!$G35:$G36,0)</f>
        <v>0</v>
      </c>
      <c r="S35" s="72">
        <f>ROUNDDOWN('別紙２　内訳計算表（入力）'!R35*'別紙２　内訳計算表（入力）'!$G35:$G36,0)</f>
        <v>0</v>
      </c>
      <c r="T35" s="72">
        <f>ROUNDDOWN('別紙２　内訳計算表（入力）'!S35*'別紙２　内訳計算表（入力）'!$G35:$G36,0)</f>
        <v>0</v>
      </c>
      <c r="U35" s="72">
        <f>ROUNDDOWN('別紙２　内訳計算表（入力）'!T35*'別紙２　内訳計算表（入力）'!$G35:$G36,0)</f>
        <v>0</v>
      </c>
      <c r="V35" s="73">
        <f t="shared" si="1"/>
        <v>0</v>
      </c>
    </row>
    <row r="36" spans="3:22" ht="23.45" customHeight="1" thickBot="1" x14ac:dyDescent="0.2">
      <c r="C36" s="233"/>
      <c r="D36" s="229"/>
      <c r="E36" s="229"/>
      <c r="F36" s="238"/>
      <c r="G36" s="229"/>
      <c r="H36" s="231"/>
      <c r="I36" s="70" t="s">
        <v>13</v>
      </c>
      <c r="J36" s="74">
        <f>IF('別紙２　内訳計算表（入力）'!I35="",0,IF($H35*ROUNDDOWN('別紙２　内訳計算表（入力）'!I36/J$71,2)-J35&lt;0,0,$H35*ROUNDDOWN('別紙２　内訳計算表（入力）'!I36/J$71,2)-J35))</f>
        <v>0</v>
      </c>
      <c r="K36" s="74">
        <f>IF('別紙２　内訳計算表（入力）'!J35="",0,IF($H35*ROUNDDOWN('別紙２　内訳計算表（入力）'!J36/K$71,2)-K35&lt;0,0,$H35*ROUNDDOWN('別紙２　内訳計算表（入力）'!J36/K$71,2)-K35))</f>
        <v>0</v>
      </c>
      <c r="L36" s="74">
        <f>IF('別紙２　内訳計算表（入力）'!K35="",0,IF($H35*ROUNDDOWN('別紙２　内訳計算表（入力）'!K36/L$71,2)-L35&lt;0,0,$H35*ROUNDDOWN('別紙２　内訳計算表（入力）'!K36/L$71,2)-L35))</f>
        <v>0</v>
      </c>
      <c r="M36" s="74">
        <f>IF('別紙２　内訳計算表（入力）'!L35="",0,IF($H35*ROUNDDOWN('別紙２　内訳計算表（入力）'!L36/M$71,2)-M35&lt;0,0,$H35*ROUNDDOWN('別紙２　内訳計算表（入力）'!L36/M$71,2)-M35))</f>
        <v>0</v>
      </c>
      <c r="N36" s="74">
        <f>IF('別紙２　内訳計算表（入力）'!M35="",0,IF($H35*ROUNDDOWN('別紙２　内訳計算表（入力）'!M36/N$71,2)-N35&lt;0,0,$H35*ROUNDDOWN('別紙２　内訳計算表（入力）'!M36/N$71,2)-N35))</f>
        <v>0</v>
      </c>
      <c r="O36" s="74">
        <f>IF('別紙２　内訳計算表（入力）'!N35="",0,IF($H35*ROUNDDOWN('別紙２　内訳計算表（入力）'!N36/O$71,2)-O35&lt;0,0,$H35*ROUNDDOWN('別紙２　内訳計算表（入力）'!N36/O$71,2)-O35))</f>
        <v>0</v>
      </c>
      <c r="P36" s="74">
        <f>IF('別紙２　内訳計算表（入力）'!O35="",0,IF($H35*ROUNDDOWN('別紙２　内訳計算表（入力）'!O36/P$71,2)-P35&lt;0,0,$H35*ROUNDDOWN('別紙２　内訳計算表（入力）'!O36/P$71,2)-P35))</f>
        <v>0</v>
      </c>
      <c r="Q36" s="74">
        <f>IF('別紙２　内訳計算表（入力）'!P35="",0,IF($H35*ROUNDDOWN('別紙２　内訳計算表（入力）'!P36/Q$71,2)-Q35&lt;0,0,$H35*ROUNDDOWN('別紙２　内訳計算表（入力）'!P36/Q$71,2)-Q35))</f>
        <v>0</v>
      </c>
      <c r="R36" s="74">
        <f>IF('別紙２　内訳計算表（入力）'!Q35="",0,IF($H35*ROUNDDOWN('別紙２　内訳計算表（入力）'!Q36/R$71,2)-R35&lt;0,0,$H35*ROUNDDOWN('別紙２　内訳計算表（入力）'!Q36/R$71,2)-R35))</f>
        <v>0</v>
      </c>
      <c r="S36" s="74">
        <f>IF('別紙２　内訳計算表（入力）'!R35="",0,IF($H35*ROUNDDOWN('別紙２　内訳計算表（入力）'!R36/S$71,2)-S35&lt;0,0,$H35*ROUNDDOWN('別紙２　内訳計算表（入力）'!R36/S$71,2)-S35))</f>
        <v>0</v>
      </c>
      <c r="T36" s="74">
        <f>IF('別紙２　内訳計算表（入力）'!S35="",0,IF($H35*ROUNDDOWN('別紙２　内訳計算表（入力）'!S36/T$71,2)-T35&lt;0,0,$H35*ROUNDDOWN('別紙２　内訳計算表（入力）'!S36/T$71,2)-T35))</f>
        <v>0</v>
      </c>
      <c r="U36" s="74">
        <f>IF('別紙２　内訳計算表（入力）'!T35="",0,IF($H35*ROUNDDOWN('別紙２　内訳計算表（入力）'!T36/U$71,2)-U35&lt;0,0,$H35*ROUNDDOWN('別紙２　内訳計算表（入力）'!T36/U$71,2)-U35))</f>
        <v>0</v>
      </c>
      <c r="V36" s="75">
        <f t="shared" si="1"/>
        <v>0</v>
      </c>
    </row>
    <row r="37" spans="3:22" ht="23.45" customHeight="1" thickBot="1" x14ac:dyDescent="0.2">
      <c r="C37" s="237">
        <f>'別紙２　内訳計算表（入力）'!B37:B38</f>
        <v>0</v>
      </c>
      <c r="D37" s="234">
        <f>'別紙２　内訳計算表（入力）'!C37:C38</f>
        <v>0</v>
      </c>
      <c r="E37" s="228">
        <f>'別紙２　内訳計算表（入力）'!D37:D38</f>
        <v>0</v>
      </c>
      <c r="F37" s="230">
        <f>'別紙２　内訳計算表（入力）'!E37:E38</f>
        <v>0</v>
      </c>
      <c r="G37" s="228">
        <f>'別紙２　内訳計算表（入力）'!F37:F38</f>
        <v>0</v>
      </c>
      <c r="H37" s="230" t="e">
        <f>VLOOKUP(D37&amp;E37&amp;G37,'補助基準額 '!$A$2:$E$109,5,FALSE)</f>
        <v>#N/A</v>
      </c>
      <c r="I37" s="69" t="s">
        <v>12</v>
      </c>
      <c r="J37" s="72">
        <f>ROUNDDOWN('別紙２　内訳計算表（入力）'!I37*'別紙２　内訳計算表（入力）'!$G37:$G38,0)</f>
        <v>0</v>
      </c>
      <c r="K37" s="72">
        <f>ROUNDDOWN('別紙２　内訳計算表（入力）'!J37*'別紙２　内訳計算表（入力）'!$G37:$G38,0)</f>
        <v>0</v>
      </c>
      <c r="L37" s="72">
        <f>ROUNDDOWN('別紙２　内訳計算表（入力）'!K37*'別紙２　内訳計算表（入力）'!$G37:$G38,0)</f>
        <v>0</v>
      </c>
      <c r="M37" s="72">
        <f>ROUNDDOWN('別紙２　内訳計算表（入力）'!L37*'別紙２　内訳計算表（入力）'!$G37:$G38,0)</f>
        <v>0</v>
      </c>
      <c r="N37" s="72">
        <f>ROUNDDOWN('別紙２　内訳計算表（入力）'!M37*'別紙２　内訳計算表（入力）'!$G37:$G38,0)</f>
        <v>0</v>
      </c>
      <c r="O37" s="72">
        <f>ROUNDDOWN('別紙２　内訳計算表（入力）'!N37*'別紙２　内訳計算表（入力）'!$G37:$G38,0)</f>
        <v>0</v>
      </c>
      <c r="P37" s="72">
        <f>ROUNDDOWN('別紙２　内訳計算表（入力）'!O37*'別紙２　内訳計算表（入力）'!$G37:$G38,0)</f>
        <v>0</v>
      </c>
      <c r="Q37" s="72">
        <f>ROUNDDOWN('別紙２　内訳計算表（入力）'!P37*'別紙２　内訳計算表（入力）'!$G37:$G38,0)</f>
        <v>0</v>
      </c>
      <c r="R37" s="72">
        <f>ROUNDDOWN('別紙２　内訳計算表（入力）'!Q37*'別紙２　内訳計算表（入力）'!$G37:$G38,0)</f>
        <v>0</v>
      </c>
      <c r="S37" s="72">
        <f>ROUNDDOWN('別紙２　内訳計算表（入力）'!R37*'別紙２　内訳計算表（入力）'!$G37:$G38,0)</f>
        <v>0</v>
      </c>
      <c r="T37" s="72">
        <f>ROUNDDOWN('別紙２　内訳計算表（入力）'!S37*'別紙２　内訳計算表（入力）'!$G37:$G38,0)</f>
        <v>0</v>
      </c>
      <c r="U37" s="72">
        <f>ROUNDDOWN('別紙２　内訳計算表（入力）'!T37*'別紙２　内訳計算表（入力）'!$G37:$G38,0)</f>
        <v>0</v>
      </c>
      <c r="V37" s="73">
        <f t="shared" si="1"/>
        <v>0</v>
      </c>
    </row>
    <row r="38" spans="3:22" ht="23.45" customHeight="1" thickBot="1" x14ac:dyDescent="0.2">
      <c r="C38" s="233"/>
      <c r="D38" s="229"/>
      <c r="E38" s="229"/>
      <c r="F38" s="238"/>
      <c r="G38" s="229"/>
      <c r="H38" s="231"/>
      <c r="I38" s="70" t="s">
        <v>13</v>
      </c>
      <c r="J38" s="74">
        <f>IF('別紙２　内訳計算表（入力）'!I37="",0,IF($H37*ROUNDDOWN('別紙２　内訳計算表（入力）'!I38/J$71,2)-J37&lt;0,0,$H37*ROUNDDOWN('別紙２　内訳計算表（入力）'!I38/J$71,2)-J37))</f>
        <v>0</v>
      </c>
      <c r="K38" s="74">
        <f>IF('別紙２　内訳計算表（入力）'!J37="",0,IF($H37*ROUNDDOWN('別紙２　内訳計算表（入力）'!J38/K$71,2)-K37&lt;0,0,$H37*ROUNDDOWN('別紙２　内訳計算表（入力）'!J38/K$71,2)-K37))</f>
        <v>0</v>
      </c>
      <c r="L38" s="74">
        <f>IF('別紙２　内訳計算表（入力）'!K37="",0,IF($H37*ROUNDDOWN('別紙２　内訳計算表（入力）'!K38/L$71,2)-L37&lt;0,0,$H37*ROUNDDOWN('別紙２　内訳計算表（入力）'!K38/L$71,2)-L37))</f>
        <v>0</v>
      </c>
      <c r="M38" s="74">
        <f>IF('別紙２　内訳計算表（入力）'!L37="",0,IF($H37*ROUNDDOWN('別紙２　内訳計算表（入力）'!L38/M$71,2)-M37&lt;0,0,$H37*ROUNDDOWN('別紙２　内訳計算表（入力）'!L38/M$71,2)-M37))</f>
        <v>0</v>
      </c>
      <c r="N38" s="74">
        <f>IF('別紙２　内訳計算表（入力）'!M37="",0,IF($H37*ROUNDDOWN('別紙２　内訳計算表（入力）'!M38/N$71,2)-N37&lt;0,0,$H37*ROUNDDOWN('別紙２　内訳計算表（入力）'!M38/N$71,2)-N37))</f>
        <v>0</v>
      </c>
      <c r="O38" s="74">
        <f>IF('別紙２　内訳計算表（入力）'!N37="",0,IF($H37*ROUNDDOWN('別紙２　内訳計算表（入力）'!N38/O$71,2)-O37&lt;0,0,$H37*ROUNDDOWN('別紙２　内訳計算表（入力）'!N38/O$71,2)-O37))</f>
        <v>0</v>
      </c>
      <c r="P38" s="74">
        <f>IF('別紙２　内訳計算表（入力）'!O37="",0,IF($H37*ROUNDDOWN('別紙２　内訳計算表（入力）'!O38/P$71,2)-P37&lt;0,0,$H37*ROUNDDOWN('別紙２　内訳計算表（入力）'!O38/P$71,2)-P37))</f>
        <v>0</v>
      </c>
      <c r="Q38" s="74">
        <f>IF('別紙２　内訳計算表（入力）'!P37="",0,IF($H37*ROUNDDOWN('別紙２　内訳計算表（入力）'!P38/Q$71,2)-Q37&lt;0,0,$H37*ROUNDDOWN('別紙２　内訳計算表（入力）'!P38/Q$71,2)-Q37))</f>
        <v>0</v>
      </c>
      <c r="R38" s="74">
        <f>IF('別紙２　内訳計算表（入力）'!Q37="",0,IF($H37*ROUNDDOWN('別紙２　内訳計算表（入力）'!Q38/R$71,2)-R37&lt;0,0,$H37*ROUNDDOWN('別紙２　内訳計算表（入力）'!Q38/R$71,2)-R37))</f>
        <v>0</v>
      </c>
      <c r="S38" s="74">
        <f>IF('別紙２　内訳計算表（入力）'!R37="",0,IF($H37*ROUNDDOWN('別紙２　内訳計算表（入力）'!R38/S$71,2)-S37&lt;0,0,$H37*ROUNDDOWN('別紙２　内訳計算表（入力）'!R38/S$71,2)-S37))</f>
        <v>0</v>
      </c>
      <c r="T38" s="74">
        <f>IF('別紙２　内訳計算表（入力）'!S37="",0,IF($H37*ROUNDDOWN('別紙２　内訳計算表（入力）'!S38/T$71,2)-T37&lt;0,0,$H37*ROUNDDOWN('別紙２　内訳計算表（入力）'!S38/T$71,2)-T37))</f>
        <v>0</v>
      </c>
      <c r="U38" s="74">
        <f>IF('別紙２　内訳計算表（入力）'!T37="",0,IF($H37*ROUNDDOWN('別紙２　内訳計算表（入力）'!T38/U$71,2)-U37&lt;0,0,$H37*ROUNDDOWN('別紙２　内訳計算表（入力）'!T38/U$71,2)-U37))</f>
        <v>0</v>
      </c>
      <c r="V38" s="75">
        <f t="shared" si="1"/>
        <v>0</v>
      </c>
    </row>
    <row r="39" spans="3:22" ht="23.45" customHeight="1" thickBot="1" x14ac:dyDescent="0.2">
      <c r="C39" s="237">
        <f>'別紙２　内訳計算表（入力）'!B39:B40</f>
        <v>0</v>
      </c>
      <c r="D39" s="234">
        <f>'別紙２　内訳計算表（入力）'!C39:C40</f>
        <v>0</v>
      </c>
      <c r="E39" s="228">
        <f>'別紙２　内訳計算表（入力）'!D39:D40</f>
        <v>0</v>
      </c>
      <c r="F39" s="230">
        <f>'別紙２　内訳計算表（入力）'!E39:E40</f>
        <v>0</v>
      </c>
      <c r="G39" s="228">
        <f>'別紙２　内訳計算表（入力）'!F39:F40</f>
        <v>0</v>
      </c>
      <c r="H39" s="230" t="e">
        <f>VLOOKUP(D39&amp;E39&amp;G39,'補助基準額 '!$A$2:$E$109,5,FALSE)</f>
        <v>#N/A</v>
      </c>
      <c r="I39" s="69" t="s">
        <v>12</v>
      </c>
      <c r="J39" s="72">
        <f>ROUNDDOWN('別紙２　内訳計算表（入力）'!I39*'別紙２　内訳計算表（入力）'!$G39:$G40,0)</f>
        <v>0</v>
      </c>
      <c r="K39" s="72">
        <f>ROUNDDOWN('別紙２　内訳計算表（入力）'!J39*'別紙２　内訳計算表（入力）'!$G39:$G40,0)</f>
        <v>0</v>
      </c>
      <c r="L39" s="72">
        <f>ROUNDDOWN('別紙２　内訳計算表（入力）'!K39*'別紙２　内訳計算表（入力）'!$G39:$G40,0)</f>
        <v>0</v>
      </c>
      <c r="M39" s="72">
        <f>ROUNDDOWN('別紙２　内訳計算表（入力）'!L39*'別紙２　内訳計算表（入力）'!$G39:$G40,0)</f>
        <v>0</v>
      </c>
      <c r="N39" s="72">
        <f>ROUNDDOWN('別紙２　内訳計算表（入力）'!M39*'別紙２　内訳計算表（入力）'!$G39:$G40,0)</f>
        <v>0</v>
      </c>
      <c r="O39" s="72">
        <f>ROUNDDOWN('別紙２　内訳計算表（入力）'!N39*'別紙２　内訳計算表（入力）'!$G39:$G40,0)</f>
        <v>0</v>
      </c>
      <c r="P39" s="72">
        <f>ROUNDDOWN('別紙２　内訳計算表（入力）'!O39*'別紙２　内訳計算表（入力）'!$G39:$G40,0)</f>
        <v>0</v>
      </c>
      <c r="Q39" s="72">
        <f>ROUNDDOWN('別紙２　内訳計算表（入力）'!P39*'別紙２　内訳計算表（入力）'!$G39:$G40,0)</f>
        <v>0</v>
      </c>
      <c r="R39" s="72">
        <f>ROUNDDOWN('別紙２　内訳計算表（入力）'!Q39*'別紙２　内訳計算表（入力）'!$G39:$G40,0)</f>
        <v>0</v>
      </c>
      <c r="S39" s="72">
        <f>ROUNDDOWN('別紙２　内訳計算表（入力）'!R39*'別紙２　内訳計算表（入力）'!$G39:$G40,0)</f>
        <v>0</v>
      </c>
      <c r="T39" s="72">
        <f>ROUNDDOWN('別紙２　内訳計算表（入力）'!S39*'別紙２　内訳計算表（入力）'!$G39:$G40,0)</f>
        <v>0</v>
      </c>
      <c r="U39" s="72">
        <f>ROUNDDOWN('別紙２　内訳計算表（入力）'!T39*'別紙２　内訳計算表（入力）'!$G39:$G40,0)</f>
        <v>0</v>
      </c>
      <c r="V39" s="73">
        <f t="shared" si="1"/>
        <v>0</v>
      </c>
    </row>
    <row r="40" spans="3:22" ht="23.45" customHeight="1" thickBot="1" x14ac:dyDescent="0.2">
      <c r="C40" s="233"/>
      <c r="D40" s="229"/>
      <c r="E40" s="229"/>
      <c r="F40" s="238"/>
      <c r="G40" s="229"/>
      <c r="H40" s="231"/>
      <c r="I40" s="70" t="s">
        <v>13</v>
      </c>
      <c r="J40" s="74">
        <f>IF('別紙２　内訳計算表（入力）'!I39="",0,IF($H39*ROUNDDOWN('別紙２　内訳計算表（入力）'!I40/J$71,2)-J39&lt;0,0,$H39*ROUNDDOWN('別紙２　内訳計算表（入力）'!I40/J$71,2)-J39))</f>
        <v>0</v>
      </c>
      <c r="K40" s="74">
        <f>IF('別紙２　内訳計算表（入力）'!J39="",0,IF($H39*ROUNDDOWN('別紙２　内訳計算表（入力）'!J40/K$71,2)-K39&lt;0,0,$H39*ROUNDDOWN('別紙２　内訳計算表（入力）'!J40/K$71,2)-K39))</f>
        <v>0</v>
      </c>
      <c r="L40" s="74">
        <f>IF('別紙２　内訳計算表（入力）'!K39="",0,IF($H39*ROUNDDOWN('別紙２　内訳計算表（入力）'!K40/L$71,2)-L39&lt;0,0,$H39*ROUNDDOWN('別紙２　内訳計算表（入力）'!K40/L$71,2)-L39))</f>
        <v>0</v>
      </c>
      <c r="M40" s="74">
        <f>IF('別紙２　内訳計算表（入力）'!L39="",0,IF($H39*ROUNDDOWN('別紙２　内訳計算表（入力）'!L40/M$71,2)-M39&lt;0,0,$H39*ROUNDDOWN('別紙２　内訳計算表（入力）'!L40/M$71,2)-M39))</f>
        <v>0</v>
      </c>
      <c r="N40" s="74">
        <f>IF('別紙２　内訳計算表（入力）'!M39="",0,IF($H39*ROUNDDOWN('別紙２　内訳計算表（入力）'!M40/N$71,2)-N39&lt;0,0,$H39*ROUNDDOWN('別紙２　内訳計算表（入力）'!M40/N$71,2)-N39))</f>
        <v>0</v>
      </c>
      <c r="O40" s="74">
        <f>IF('別紙２　内訳計算表（入力）'!N39="",0,IF($H39*ROUNDDOWN('別紙２　内訳計算表（入力）'!N40/O$71,2)-O39&lt;0,0,$H39*ROUNDDOWN('別紙２　内訳計算表（入力）'!N40/O$71,2)-O39))</f>
        <v>0</v>
      </c>
      <c r="P40" s="74">
        <f>IF('別紙２　内訳計算表（入力）'!O39="",0,IF($H39*ROUNDDOWN('別紙２　内訳計算表（入力）'!O40/P$71,2)-P39&lt;0,0,$H39*ROUNDDOWN('別紙２　内訳計算表（入力）'!O40/P$71,2)-P39))</f>
        <v>0</v>
      </c>
      <c r="Q40" s="74">
        <f>IF('別紙２　内訳計算表（入力）'!P39="",0,IF($H39*ROUNDDOWN('別紙２　内訳計算表（入力）'!P40/Q$71,2)-Q39&lt;0,0,$H39*ROUNDDOWN('別紙２　内訳計算表（入力）'!P40/Q$71,2)-Q39))</f>
        <v>0</v>
      </c>
      <c r="R40" s="74">
        <f>IF('別紙２　内訳計算表（入力）'!Q39="",0,IF($H39*ROUNDDOWN('別紙２　内訳計算表（入力）'!Q40/R$71,2)-R39&lt;0,0,$H39*ROUNDDOWN('別紙２　内訳計算表（入力）'!Q40/R$71,2)-R39))</f>
        <v>0</v>
      </c>
      <c r="S40" s="74">
        <f>IF('別紙２　内訳計算表（入力）'!R39="",0,IF($H39*ROUNDDOWN('別紙２　内訳計算表（入力）'!R40/S$71,2)-S39&lt;0,0,$H39*ROUNDDOWN('別紙２　内訳計算表（入力）'!R40/S$71,2)-S39))</f>
        <v>0</v>
      </c>
      <c r="T40" s="74">
        <f>IF('別紙２　内訳計算表（入力）'!S39="",0,IF($H39*ROUNDDOWN('別紙２　内訳計算表（入力）'!S40/T$71,2)-T39&lt;0,0,$H39*ROUNDDOWN('別紙２　内訳計算表（入力）'!S40/T$71,2)-T39))</f>
        <v>0</v>
      </c>
      <c r="U40" s="74">
        <f>IF('別紙２　内訳計算表（入力）'!T39="",0,IF($H39*ROUNDDOWN('別紙２　内訳計算表（入力）'!T40/U$71,2)-U39&lt;0,0,$H39*ROUNDDOWN('別紙２　内訳計算表（入力）'!T40/U$71,2)-U39))</f>
        <v>0</v>
      </c>
      <c r="V40" s="75">
        <f t="shared" si="1"/>
        <v>0</v>
      </c>
    </row>
    <row r="41" spans="3:22" ht="23.45" customHeight="1" thickBot="1" x14ac:dyDescent="0.2">
      <c r="C41" s="232">
        <f>'別紙２　内訳計算表（入力）'!B41:B42</f>
        <v>0</v>
      </c>
      <c r="D41" s="234">
        <f>'別紙２　内訳計算表（入力）'!C41:C42</f>
        <v>0</v>
      </c>
      <c r="E41" s="228">
        <f>'別紙２　内訳計算表（入力）'!D41:D42</f>
        <v>0</v>
      </c>
      <c r="F41" s="230">
        <f>'別紙２　内訳計算表（入力）'!E41:E42</f>
        <v>0</v>
      </c>
      <c r="G41" s="228">
        <f>'別紙２　内訳計算表（入力）'!F41:F42</f>
        <v>0</v>
      </c>
      <c r="H41" s="230" t="e">
        <f>VLOOKUP(D41&amp;E41&amp;G41,'補助基準額 '!$A$2:$E$109,5,FALSE)</f>
        <v>#N/A</v>
      </c>
      <c r="I41" s="69" t="s">
        <v>12</v>
      </c>
      <c r="J41" s="72">
        <f>ROUNDDOWN('別紙２　内訳計算表（入力）'!I41*'別紙２　内訳計算表（入力）'!$G41:$G42,0)</f>
        <v>0</v>
      </c>
      <c r="K41" s="72">
        <f>ROUNDDOWN('別紙２　内訳計算表（入力）'!J41*'別紙２　内訳計算表（入力）'!$G41:$G42,0)</f>
        <v>0</v>
      </c>
      <c r="L41" s="72">
        <f>ROUNDDOWN('別紙２　内訳計算表（入力）'!K41*'別紙２　内訳計算表（入力）'!$G41:$G42,0)</f>
        <v>0</v>
      </c>
      <c r="M41" s="72">
        <f>ROUNDDOWN('別紙２　内訳計算表（入力）'!L41*'別紙２　内訳計算表（入力）'!$G41:$G42,0)</f>
        <v>0</v>
      </c>
      <c r="N41" s="72">
        <f>ROUNDDOWN('別紙２　内訳計算表（入力）'!M41*'別紙２　内訳計算表（入力）'!$G41:$G42,0)</f>
        <v>0</v>
      </c>
      <c r="O41" s="72">
        <f>ROUNDDOWN('別紙２　内訳計算表（入力）'!N41*'別紙２　内訳計算表（入力）'!$G41:$G42,0)</f>
        <v>0</v>
      </c>
      <c r="P41" s="72">
        <f>ROUNDDOWN('別紙２　内訳計算表（入力）'!O41*'別紙２　内訳計算表（入力）'!$G41:$G42,0)</f>
        <v>0</v>
      </c>
      <c r="Q41" s="72">
        <f>ROUNDDOWN('別紙２　内訳計算表（入力）'!P41*'別紙２　内訳計算表（入力）'!$G41:$G42,0)</f>
        <v>0</v>
      </c>
      <c r="R41" s="72">
        <f>ROUNDDOWN('別紙２　内訳計算表（入力）'!Q41*'別紙２　内訳計算表（入力）'!$G41:$G42,0)</f>
        <v>0</v>
      </c>
      <c r="S41" s="72">
        <f>ROUNDDOWN('別紙２　内訳計算表（入力）'!R41*'別紙２　内訳計算表（入力）'!$G41:$G42,0)</f>
        <v>0</v>
      </c>
      <c r="T41" s="72">
        <f>ROUNDDOWN('別紙２　内訳計算表（入力）'!S41*'別紙２　内訳計算表（入力）'!$G41:$G42,0)</f>
        <v>0</v>
      </c>
      <c r="U41" s="72">
        <f>ROUNDDOWN('別紙２　内訳計算表（入力）'!T41*'別紙２　内訳計算表（入力）'!$G41:$G42,0)</f>
        <v>0</v>
      </c>
      <c r="V41" s="73">
        <f t="shared" ref="V41:V60" si="2">SUM(J41:U41)</f>
        <v>0</v>
      </c>
    </row>
    <row r="42" spans="3:22" ht="23.45" customHeight="1" thickBot="1" x14ac:dyDescent="0.2">
      <c r="C42" s="233"/>
      <c r="D42" s="229"/>
      <c r="E42" s="229"/>
      <c r="F42" s="238"/>
      <c r="G42" s="229"/>
      <c r="H42" s="231"/>
      <c r="I42" s="70" t="s">
        <v>13</v>
      </c>
      <c r="J42" s="74">
        <f>IF('別紙２　内訳計算表（入力）'!I41="",0,IF($H41*ROUNDDOWN('別紙２　内訳計算表（入力）'!I42/J$71,2)-J41&lt;0,0,$H41*ROUNDDOWN('別紙２　内訳計算表（入力）'!I42/J$71,2)-J41))</f>
        <v>0</v>
      </c>
      <c r="K42" s="74">
        <f>IF('別紙２　内訳計算表（入力）'!J41="",0,IF($H41*ROUNDDOWN('別紙２　内訳計算表（入力）'!J42/K$71,2)-K41&lt;0,0,$H41*ROUNDDOWN('別紙２　内訳計算表（入力）'!J42/K$71,2)-K41))</f>
        <v>0</v>
      </c>
      <c r="L42" s="74">
        <f>IF('別紙２　内訳計算表（入力）'!K41="",0,IF($H41*ROUNDDOWN('別紙２　内訳計算表（入力）'!K42/L$71,2)-L41&lt;0,0,$H41*ROUNDDOWN('別紙２　内訳計算表（入力）'!K42/L$71,2)-L41))</f>
        <v>0</v>
      </c>
      <c r="M42" s="74">
        <f>IF('別紙２　内訳計算表（入力）'!L41="",0,IF($H41*ROUNDDOWN('別紙２　内訳計算表（入力）'!L42/M$71,2)-M41&lt;0,0,$H41*ROUNDDOWN('別紙２　内訳計算表（入力）'!L42/M$71,2)-M41))</f>
        <v>0</v>
      </c>
      <c r="N42" s="74">
        <f>IF('別紙２　内訳計算表（入力）'!M41="",0,IF($H41*ROUNDDOWN('別紙２　内訳計算表（入力）'!M42/N$71,2)-N41&lt;0,0,$H41*ROUNDDOWN('別紙２　内訳計算表（入力）'!M42/N$71,2)-N41))</f>
        <v>0</v>
      </c>
      <c r="O42" s="74">
        <f>IF('別紙２　内訳計算表（入力）'!N41="",0,IF($H41*ROUNDDOWN('別紙２　内訳計算表（入力）'!N42/O$71,2)-O41&lt;0,0,$H41*ROUNDDOWN('別紙２　内訳計算表（入力）'!N42/O$71,2)-O41))</f>
        <v>0</v>
      </c>
      <c r="P42" s="74">
        <f>IF('別紙２　内訳計算表（入力）'!O41="",0,IF($H41*ROUNDDOWN('別紙２　内訳計算表（入力）'!O42/P$71,2)-P41&lt;0,0,$H41*ROUNDDOWN('別紙２　内訳計算表（入力）'!O42/P$71,2)-P41))</f>
        <v>0</v>
      </c>
      <c r="Q42" s="74">
        <f>IF('別紙２　内訳計算表（入力）'!P41="",0,IF($H41*ROUNDDOWN('別紙２　内訳計算表（入力）'!P42/Q$71,2)-Q41&lt;0,0,$H41*ROUNDDOWN('別紙２　内訳計算表（入力）'!P42/Q$71,2)-Q41))</f>
        <v>0</v>
      </c>
      <c r="R42" s="74">
        <f>IF('別紙２　内訳計算表（入力）'!Q41="",0,IF($H41*ROUNDDOWN('別紙２　内訳計算表（入力）'!Q42/R$71,2)-R41&lt;0,0,$H41*ROUNDDOWN('別紙２　内訳計算表（入力）'!Q42/R$71,2)-R41))</f>
        <v>0</v>
      </c>
      <c r="S42" s="74">
        <f>IF('別紙２　内訳計算表（入力）'!R41="",0,IF($H41*ROUNDDOWN('別紙２　内訳計算表（入力）'!R42/S$71,2)-S41&lt;0,0,$H41*ROUNDDOWN('別紙２　内訳計算表（入力）'!R42/S$71,2)-S41))</f>
        <v>0</v>
      </c>
      <c r="T42" s="74">
        <f>IF('別紙２　内訳計算表（入力）'!S41="",0,IF($H41*ROUNDDOWN('別紙２　内訳計算表（入力）'!S42/T$71,2)-T41&lt;0,0,$H41*ROUNDDOWN('別紙２　内訳計算表（入力）'!S42/T$71,2)-T41))</f>
        <v>0</v>
      </c>
      <c r="U42" s="74">
        <f>IF('別紙２　内訳計算表（入力）'!T41="",0,IF($H41*ROUNDDOWN('別紙２　内訳計算表（入力）'!T42/U$71,2)-U41&lt;0,0,$H41*ROUNDDOWN('別紙２　内訳計算表（入力）'!T42/U$71,2)-U41))</f>
        <v>0</v>
      </c>
      <c r="V42" s="75">
        <f t="shared" si="2"/>
        <v>0</v>
      </c>
    </row>
    <row r="43" spans="3:22" ht="23.45" customHeight="1" thickBot="1" x14ac:dyDescent="0.2">
      <c r="C43" s="237">
        <f>'別紙２　内訳計算表（入力）'!B43:B44</f>
        <v>0</v>
      </c>
      <c r="D43" s="234">
        <f>'別紙２　内訳計算表（入力）'!C43:C44</f>
        <v>0</v>
      </c>
      <c r="E43" s="228">
        <f>'別紙２　内訳計算表（入力）'!D43:D44</f>
        <v>0</v>
      </c>
      <c r="F43" s="230">
        <f>'別紙２　内訳計算表（入力）'!E43:E44</f>
        <v>0</v>
      </c>
      <c r="G43" s="228">
        <f>'別紙２　内訳計算表（入力）'!F43:F44</f>
        <v>0</v>
      </c>
      <c r="H43" s="230" t="e">
        <f>VLOOKUP(D43&amp;E43&amp;G43,'補助基準額 '!$A$2:$E$109,5,FALSE)</f>
        <v>#N/A</v>
      </c>
      <c r="I43" s="69" t="s">
        <v>12</v>
      </c>
      <c r="J43" s="72">
        <f>ROUNDDOWN('別紙２　内訳計算表（入力）'!I43*'別紙２　内訳計算表（入力）'!$G43:$G44,0)</f>
        <v>0</v>
      </c>
      <c r="K43" s="72">
        <f>ROUNDDOWN('別紙２　内訳計算表（入力）'!J43*'別紙２　内訳計算表（入力）'!$G43:$G44,0)</f>
        <v>0</v>
      </c>
      <c r="L43" s="72">
        <f>ROUNDDOWN('別紙２　内訳計算表（入力）'!K43*'別紙２　内訳計算表（入力）'!$G43:$G44,0)</f>
        <v>0</v>
      </c>
      <c r="M43" s="72">
        <f>ROUNDDOWN('別紙２　内訳計算表（入力）'!L43*'別紙２　内訳計算表（入力）'!$G43:$G44,0)</f>
        <v>0</v>
      </c>
      <c r="N43" s="72">
        <f>ROUNDDOWN('別紙２　内訳計算表（入力）'!M43*'別紙２　内訳計算表（入力）'!$G43:$G44,0)</f>
        <v>0</v>
      </c>
      <c r="O43" s="72">
        <f>ROUNDDOWN('別紙２　内訳計算表（入力）'!N43*'別紙２　内訳計算表（入力）'!$G43:$G44,0)</f>
        <v>0</v>
      </c>
      <c r="P43" s="72">
        <f>ROUNDDOWN('別紙２　内訳計算表（入力）'!O43*'別紙２　内訳計算表（入力）'!$G43:$G44,0)</f>
        <v>0</v>
      </c>
      <c r="Q43" s="72">
        <f>ROUNDDOWN('別紙２　内訳計算表（入力）'!P43*'別紙２　内訳計算表（入力）'!$G43:$G44,0)</f>
        <v>0</v>
      </c>
      <c r="R43" s="72">
        <f>ROUNDDOWN('別紙２　内訳計算表（入力）'!Q43*'別紙２　内訳計算表（入力）'!$G43:$G44,0)</f>
        <v>0</v>
      </c>
      <c r="S43" s="72">
        <f>ROUNDDOWN('別紙２　内訳計算表（入力）'!R43*'別紙２　内訳計算表（入力）'!$G43:$G44,0)</f>
        <v>0</v>
      </c>
      <c r="T43" s="72">
        <f>ROUNDDOWN('別紙２　内訳計算表（入力）'!S43*'別紙２　内訳計算表（入力）'!$G43:$G44,0)</f>
        <v>0</v>
      </c>
      <c r="U43" s="72">
        <f>ROUNDDOWN('別紙２　内訳計算表（入力）'!T43*'別紙２　内訳計算表（入力）'!$G43:$G44,0)</f>
        <v>0</v>
      </c>
      <c r="V43" s="73">
        <f t="shared" si="2"/>
        <v>0</v>
      </c>
    </row>
    <row r="44" spans="3:22" ht="23.45" customHeight="1" thickBot="1" x14ac:dyDescent="0.2">
      <c r="C44" s="233"/>
      <c r="D44" s="229"/>
      <c r="E44" s="229"/>
      <c r="F44" s="238"/>
      <c r="G44" s="229"/>
      <c r="H44" s="231"/>
      <c r="I44" s="70" t="s">
        <v>13</v>
      </c>
      <c r="J44" s="74">
        <f>IF('別紙２　内訳計算表（入力）'!I43="",0,IF($H43*ROUNDDOWN('別紙２　内訳計算表（入力）'!I44/J$71,2)-J43&lt;0,0,$H43*ROUNDDOWN('別紙２　内訳計算表（入力）'!I44/J$71,2)-J43))</f>
        <v>0</v>
      </c>
      <c r="K44" s="74">
        <f>IF('別紙２　内訳計算表（入力）'!J43="",0,IF($H43*ROUNDDOWN('別紙２　内訳計算表（入力）'!J44/K$71,2)-K43&lt;0,0,$H43*ROUNDDOWN('別紙２　内訳計算表（入力）'!J44/K$71,2)-K43))</f>
        <v>0</v>
      </c>
      <c r="L44" s="74">
        <f>IF('別紙２　内訳計算表（入力）'!K43="",0,IF($H43*ROUNDDOWN('別紙２　内訳計算表（入力）'!K44/L$71,2)-L43&lt;0,0,$H43*ROUNDDOWN('別紙２　内訳計算表（入力）'!K44/L$71,2)-L43))</f>
        <v>0</v>
      </c>
      <c r="M44" s="74">
        <f>IF('別紙２　内訳計算表（入力）'!L43="",0,IF($H43*ROUNDDOWN('別紙２　内訳計算表（入力）'!L44/M$71,2)-M43&lt;0,0,$H43*ROUNDDOWN('別紙２　内訳計算表（入力）'!L44/M$71,2)-M43))</f>
        <v>0</v>
      </c>
      <c r="N44" s="74">
        <f>IF('別紙２　内訳計算表（入力）'!M43="",0,IF($H43*ROUNDDOWN('別紙２　内訳計算表（入力）'!M44/N$71,2)-N43&lt;0,0,$H43*ROUNDDOWN('別紙２　内訳計算表（入力）'!M44/N$71,2)-N43))</f>
        <v>0</v>
      </c>
      <c r="O44" s="74">
        <f>IF('別紙２　内訳計算表（入力）'!N43="",0,IF($H43*ROUNDDOWN('別紙２　内訳計算表（入力）'!N44/O$71,2)-O43&lt;0,0,$H43*ROUNDDOWN('別紙２　内訳計算表（入力）'!N44/O$71,2)-O43))</f>
        <v>0</v>
      </c>
      <c r="P44" s="74">
        <f>IF('別紙２　内訳計算表（入力）'!O43="",0,IF($H43*ROUNDDOWN('別紙２　内訳計算表（入力）'!O44/P$71,2)-P43&lt;0,0,$H43*ROUNDDOWN('別紙２　内訳計算表（入力）'!O44/P$71,2)-P43))</f>
        <v>0</v>
      </c>
      <c r="Q44" s="74">
        <f>IF('別紙２　内訳計算表（入力）'!P43="",0,IF($H43*ROUNDDOWN('別紙２　内訳計算表（入力）'!P44/Q$71,2)-Q43&lt;0,0,$H43*ROUNDDOWN('別紙２　内訳計算表（入力）'!P44/Q$71,2)-Q43))</f>
        <v>0</v>
      </c>
      <c r="R44" s="74">
        <f>IF('別紙２　内訳計算表（入力）'!Q43="",0,IF($H43*ROUNDDOWN('別紙２　内訳計算表（入力）'!Q44/R$71,2)-R43&lt;0,0,$H43*ROUNDDOWN('別紙２　内訳計算表（入力）'!Q44/R$71,2)-R43))</f>
        <v>0</v>
      </c>
      <c r="S44" s="74">
        <f>IF('別紙２　内訳計算表（入力）'!R43="",0,IF($H43*ROUNDDOWN('別紙２　内訳計算表（入力）'!R44/S$71,2)-S43&lt;0,0,$H43*ROUNDDOWN('別紙２　内訳計算表（入力）'!R44/S$71,2)-S43))</f>
        <v>0</v>
      </c>
      <c r="T44" s="74">
        <f>IF('別紙２　内訳計算表（入力）'!S43="",0,IF($H43*ROUNDDOWN('別紙２　内訳計算表（入力）'!S44/T$71,2)-T43&lt;0,0,$H43*ROUNDDOWN('別紙２　内訳計算表（入力）'!S44/T$71,2)-T43))</f>
        <v>0</v>
      </c>
      <c r="U44" s="74">
        <f>IF('別紙２　内訳計算表（入力）'!T43="",0,IF($H43*ROUNDDOWN('別紙２　内訳計算表（入力）'!T44/U$71,2)-U43&lt;0,0,$H43*ROUNDDOWN('別紙２　内訳計算表（入力）'!T44/U$71,2)-U43))</f>
        <v>0</v>
      </c>
      <c r="V44" s="75">
        <f t="shared" si="2"/>
        <v>0</v>
      </c>
    </row>
    <row r="45" spans="3:22" ht="23.45" customHeight="1" thickBot="1" x14ac:dyDescent="0.2">
      <c r="C45" s="237">
        <f>'別紙２　内訳計算表（入力）'!B45:B46</f>
        <v>0</v>
      </c>
      <c r="D45" s="234">
        <f>'別紙２　内訳計算表（入力）'!C45:C46</f>
        <v>0</v>
      </c>
      <c r="E45" s="228">
        <f>'別紙２　内訳計算表（入力）'!D45:D46</f>
        <v>0</v>
      </c>
      <c r="F45" s="230">
        <f>'別紙２　内訳計算表（入力）'!E45:E46</f>
        <v>0</v>
      </c>
      <c r="G45" s="228">
        <f>'別紙２　内訳計算表（入力）'!F45:F46</f>
        <v>0</v>
      </c>
      <c r="H45" s="230" t="e">
        <f>VLOOKUP(D45&amp;E45&amp;G45,'補助基準額 '!$A$2:$E$109,5,FALSE)</f>
        <v>#N/A</v>
      </c>
      <c r="I45" s="69" t="s">
        <v>12</v>
      </c>
      <c r="J45" s="72">
        <f>ROUNDDOWN('別紙２　内訳計算表（入力）'!I45*'別紙２　内訳計算表（入力）'!$G45:$G46,0)</f>
        <v>0</v>
      </c>
      <c r="K45" s="72">
        <f>ROUNDDOWN('別紙２　内訳計算表（入力）'!J45*'別紙２　内訳計算表（入力）'!$G45:$G46,0)</f>
        <v>0</v>
      </c>
      <c r="L45" s="72">
        <f>ROUNDDOWN('別紙２　内訳計算表（入力）'!K45*'別紙２　内訳計算表（入力）'!$G45:$G46,0)</f>
        <v>0</v>
      </c>
      <c r="M45" s="72">
        <f>ROUNDDOWN('別紙２　内訳計算表（入力）'!L45*'別紙２　内訳計算表（入力）'!$G45:$G46,0)</f>
        <v>0</v>
      </c>
      <c r="N45" s="72">
        <f>ROUNDDOWN('別紙２　内訳計算表（入力）'!M45*'別紙２　内訳計算表（入力）'!$G45:$G46,0)</f>
        <v>0</v>
      </c>
      <c r="O45" s="72">
        <f>ROUNDDOWN('別紙２　内訳計算表（入力）'!N45*'別紙２　内訳計算表（入力）'!$G45:$G46,0)</f>
        <v>0</v>
      </c>
      <c r="P45" s="72">
        <f>ROUNDDOWN('別紙２　内訳計算表（入力）'!O45*'別紙２　内訳計算表（入力）'!$G45:$G46,0)</f>
        <v>0</v>
      </c>
      <c r="Q45" s="72">
        <f>ROUNDDOWN('別紙２　内訳計算表（入力）'!P45*'別紙２　内訳計算表（入力）'!$G45:$G46,0)</f>
        <v>0</v>
      </c>
      <c r="R45" s="72">
        <f>ROUNDDOWN('別紙２　内訳計算表（入力）'!Q45*'別紙２　内訳計算表（入力）'!$G45:$G46,0)</f>
        <v>0</v>
      </c>
      <c r="S45" s="72">
        <f>ROUNDDOWN('別紙２　内訳計算表（入力）'!R45*'別紙２　内訳計算表（入力）'!$G45:$G46,0)</f>
        <v>0</v>
      </c>
      <c r="T45" s="72">
        <f>ROUNDDOWN('別紙２　内訳計算表（入力）'!S45*'別紙２　内訳計算表（入力）'!$G45:$G46,0)</f>
        <v>0</v>
      </c>
      <c r="U45" s="72">
        <f>ROUNDDOWN('別紙２　内訳計算表（入力）'!T45*'別紙２　内訳計算表（入力）'!$G45:$G46,0)</f>
        <v>0</v>
      </c>
      <c r="V45" s="73">
        <f t="shared" si="2"/>
        <v>0</v>
      </c>
    </row>
    <row r="46" spans="3:22" ht="23.45" customHeight="1" thickBot="1" x14ac:dyDescent="0.2">
      <c r="C46" s="233"/>
      <c r="D46" s="229"/>
      <c r="E46" s="229"/>
      <c r="F46" s="238"/>
      <c r="G46" s="229"/>
      <c r="H46" s="231"/>
      <c r="I46" s="70" t="s">
        <v>13</v>
      </c>
      <c r="J46" s="74">
        <f>IF('別紙２　内訳計算表（入力）'!I45="",0,IF($H45*ROUNDDOWN('別紙２　内訳計算表（入力）'!I46/J$71,2)-J45&lt;0,0,$H45*ROUNDDOWN('別紙２　内訳計算表（入力）'!I46/J$71,2)-J45))</f>
        <v>0</v>
      </c>
      <c r="K46" s="74">
        <f>IF('別紙２　内訳計算表（入力）'!J45="",0,IF($H45*ROUNDDOWN('別紙２　内訳計算表（入力）'!J46/K$71,2)-K45&lt;0,0,$H45*ROUNDDOWN('別紙２　内訳計算表（入力）'!J46/K$71,2)-K45))</f>
        <v>0</v>
      </c>
      <c r="L46" s="74">
        <f>IF('別紙２　内訳計算表（入力）'!K45="",0,IF($H45*ROUNDDOWN('別紙２　内訳計算表（入力）'!K46/L$71,2)-L45&lt;0,0,$H45*ROUNDDOWN('別紙２　内訳計算表（入力）'!K46/L$71,2)-L45))</f>
        <v>0</v>
      </c>
      <c r="M46" s="74">
        <f>IF('別紙２　内訳計算表（入力）'!L45="",0,IF($H45*ROUNDDOWN('別紙２　内訳計算表（入力）'!L46/M$71,2)-M45&lt;0,0,$H45*ROUNDDOWN('別紙２　内訳計算表（入力）'!L46/M$71,2)-M45))</f>
        <v>0</v>
      </c>
      <c r="N46" s="74">
        <f>IF('別紙２　内訳計算表（入力）'!M45="",0,IF($H45*ROUNDDOWN('別紙２　内訳計算表（入力）'!M46/N$71,2)-N45&lt;0,0,$H45*ROUNDDOWN('別紙２　内訳計算表（入力）'!M46/N$71,2)-N45))</f>
        <v>0</v>
      </c>
      <c r="O46" s="74">
        <f>IF('別紙２　内訳計算表（入力）'!N45="",0,IF($H45*ROUNDDOWN('別紙２　内訳計算表（入力）'!N46/O$71,2)-O45&lt;0,0,$H45*ROUNDDOWN('別紙２　内訳計算表（入力）'!N46/O$71,2)-O45))</f>
        <v>0</v>
      </c>
      <c r="P46" s="74">
        <f>IF('別紙２　内訳計算表（入力）'!O45="",0,IF($H45*ROUNDDOWN('別紙２　内訳計算表（入力）'!O46/P$71,2)-P45&lt;0,0,$H45*ROUNDDOWN('別紙２　内訳計算表（入力）'!O46/P$71,2)-P45))</f>
        <v>0</v>
      </c>
      <c r="Q46" s="74">
        <f>IF('別紙２　内訳計算表（入力）'!P45="",0,IF($H45*ROUNDDOWN('別紙２　内訳計算表（入力）'!P46/Q$71,2)-Q45&lt;0,0,$H45*ROUNDDOWN('別紙２　内訳計算表（入力）'!P46/Q$71,2)-Q45))</f>
        <v>0</v>
      </c>
      <c r="R46" s="74">
        <f>IF('別紙２　内訳計算表（入力）'!Q45="",0,IF($H45*ROUNDDOWN('別紙２　内訳計算表（入力）'!Q46/R$71,2)-R45&lt;0,0,$H45*ROUNDDOWN('別紙２　内訳計算表（入力）'!Q46/R$71,2)-R45))</f>
        <v>0</v>
      </c>
      <c r="S46" s="74">
        <f>IF('別紙２　内訳計算表（入力）'!R45="",0,IF($H45*ROUNDDOWN('別紙２　内訳計算表（入力）'!R46/S$71,2)-S45&lt;0,0,$H45*ROUNDDOWN('別紙２　内訳計算表（入力）'!R46/S$71,2)-S45))</f>
        <v>0</v>
      </c>
      <c r="T46" s="74">
        <f>IF('別紙２　内訳計算表（入力）'!S45="",0,IF($H45*ROUNDDOWN('別紙２　内訳計算表（入力）'!S46/T$71,2)-T45&lt;0,0,$H45*ROUNDDOWN('別紙２　内訳計算表（入力）'!S46/T$71,2)-T45))</f>
        <v>0</v>
      </c>
      <c r="U46" s="74">
        <f>IF('別紙２　内訳計算表（入力）'!T45="",0,IF($H45*ROUNDDOWN('別紙２　内訳計算表（入力）'!T46/U$71,2)-U45&lt;0,0,$H45*ROUNDDOWN('別紙２　内訳計算表（入力）'!T46/U$71,2)-U45))</f>
        <v>0</v>
      </c>
      <c r="V46" s="75">
        <f t="shared" si="2"/>
        <v>0</v>
      </c>
    </row>
    <row r="47" spans="3:22" ht="23.45" customHeight="1" thickBot="1" x14ac:dyDescent="0.2">
      <c r="C47" s="237">
        <f>'別紙２　内訳計算表（入力）'!B47:B48</f>
        <v>0</v>
      </c>
      <c r="D47" s="234">
        <f>'別紙２　内訳計算表（入力）'!C47:C48</f>
        <v>0</v>
      </c>
      <c r="E47" s="228">
        <f>'別紙２　内訳計算表（入力）'!D47:D48</f>
        <v>0</v>
      </c>
      <c r="F47" s="230">
        <f>'別紙２　内訳計算表（入力）'!E47:E48</f>
        <v>0</v>
      </c>
      <c r="G47" s="228">
        <f>'別紙２　内訳計算表（入力）'!F47:F48</f>
        <v>0</v>
      </c>
      <c r="H47" s="230" t="e">
        <f>VLOOKUP(D47&amp;E47&amp;G47,'補助基準額 '!$A$2:$E$109,5,FALSE)</f>
        <v>#N/A</v>
      </c>
      <c r="I47" s="69" t="s">
        <v>12</v>
      </c>
      <c r="J47" s="72">
        <f>ROUNDDOWN('別紙２　内訳計算表（入力）'!I47*'別紙２　内訳計算表（入力）'!$G47:$G48,0)</f>
        <v>0</v>
      </c>
      <c r="K47" s="72">
        <f>ROUNDDOWN('別紙２　内訳計算表（入力）'!J47*'別紙２　内訳計算表（入力）'!$G47:$G48,0)</f>
        <v>0</v>
      </c>
      <c r="L47" s="72">
        <f>ROUNDDOWN('別紙２　内訳計算表（入力）'!K47*'別紙２　内訳計算表（入力）'!$G47:$G48,0)</f>
        <v>0</v>
      </c>
      <c r="M47" s="72">
        <f>ROUNDDOWN('別紙２　内訳計算表（入力）'!L47*'別紙２　内訳計算表（入力）'!$G47:$G48,0)</f>
        <v>0</v>
      </c>
      <c r="N47" s="72">
        <f>ROUNDDOWN('別紙２　内訳計算表（入力）'!M47*'別紙２　内訳計算表（入力）'!$G47:$G48,0)</f>
        <v>0</v>
      </c>
      <c r="O47" s="72">
        <f>ROUNDDOWN('別紙２　内訳計算表（入力）'!N47*'別紙２　内訳計算表（入力）'!$G47:$G48,0)</f>
        <v>0</v>
      </c>
      <c r="P47" s="72">
        <f>ROUNDDOWN('別紙２　内訳計算表（入力）'!O47*'別紙２　内訳計算表（入力）'!$G47:$G48,0)</f>
        <v>0</v>
      </c>
      <c r="Q47" s="72">
        <f>ROUNDDOWN('別紙２　内訳計算表（入力）'!P47*'別紙２　内訳計算表（入力）'!$G47:$G48,0)</f>
        <v>0</v>
      </c>
      <c r="R47" s="72">
        <f>ROUNDDOWN('別紙２　内訳計算表（入力）'!Q47*'別紙２　内訳計算表（入力）'!$G47:$G48,0)</f>
        <v>0</v>
      </c>
      <c r="S47" s="72">
        <f>ROUNDDOWN('別紙２　内訳計算表（入力）'!R47*'別紙２　内訳計算表（入力）'!$G47:$G48,0)</f>
        <v>0</v>
      </c>
      <c r="T47" s="72">
        <f>ROUNDDOWN('別紙２　内訳計算表（入力）'!S47*'別紙２　内訳計算表（入力）'!$G47:$G48,0)</f>
        <v>0</v>
      </c>
      <c r="U47" s="72">
        <f>ROUNDDOWN('別紙２　内訳計算表（入力）'!T47*'別紙２　内訳計算表（入力）'!$G47:$G48,0)</f>
        <v>0</v>
      </c>
      <c r="V47" s="73">
        <f t="shared" si="2"/>
        <v>0</v>
      </c>
    </row>
    <row r="48" spans="3:22" ht="23.45" customHeight="1" thickBot="1" x14ac:dyDescent="0.2">
      <c r="C48" s="233"/>
      <c r="D48" s="229"/>
      <c r="E48" s="229"/>
      <c r="F48" s="238"/>
      <c r="G48" s="229"/>
      <c r="H48" s="231"/>
      <c r="I48" s="70" t="s">
        <v>13</v>
      </c>
      <c r="J48" s="74">
        <f>IF('別紙２　内訳計算表（入力）'!I47="",0,IF($H47*ROUNDDOWN('別紙２　内訳計算表（入力）'!I48/J$71,2)-J47&lt;0,0,$H47*ROUNDDOWN('別紙２　内訳計算表（入力）'!I48/J$71,2)-J47))</f>
        <v>0</v>
      </c>
      <c r="K48" s="74">
        <f>IF('別紙２　内訳計算表（入力）'!J47="",0,IF($H47*ROUNDDOWN('別紙２　内訳計算表（入力）'!J48/K$71,2)-K47&lt;0,0,$H47*ROUNDDOWN('別紙２　内訳計算表（入力）'!J48/K$71,2)-K47))</f>
        <v>0</v>
      </c>
      <c r="L48" s="74">
        <f>IF('別紙２　内訳計算表（入力）'!K47="",0,IF($H47*ROUNDDOWN('別紙２　内訳計算表（入力）'!K48/L$71,2)-L47&lt;0,0,$H47*ROUNDDOWN('別紙２　内訳計算表（入力）'!K48/L$71,2)-L47))</f>
        <v>0</v>
      </c>
      <c r="M48" s="74">
        <f>IF('別紙２　内訳計算表（入力）'!L47="",0,IF($H47*ROUNDDOWN('別紙２　内訳計算表（入力）'!L48/M$71,2)-M47&lt;0,0,$H47*ROUNDDOWN('別紙２　内訳計算表（入力）'!L48/M$71,2)-M47))</f>
        <v>0</v>
      </c>
      <c r="N48" s="74">
        <f>IF('別紙２　内訳計算表（入力）'!M47="",0,IF($H47*ROUNDDOWN('別紙２　内訳計算表（入力）'!M48/N$71,2)-N47&lt;0,0,$H47*ROUNDDOWN('別紙２　内訳計算表（入力）'!M48/N$71,2)-N47))</f>
        <v>0</v>
      </c>
      <c r="O48" s="74">
        <f>IF('別紙２　内訳計算表（入力）'!N47="",0,IF($H47*ROUNDDOWN('別紙２　内訳計算表（入力）'!N48/O$71,2)-O47&lt;0,0,$H47*ROUNDDOWN('別紙２　内訳計算表（入力）'!N48/O$71,2)-O47))</f>
        <v>0</v>
      </c>
      <c r="P48" s="74">
        <f>IF('別紙２　内訳計算表（入力）'!O47="",0,IF($H47*ROUNDDOWN('別紙２　内訳計算表（入力）'!O48/P$71,2)-P47&lt;0,0,$H47*ROUNDDOWN('別紙２　内訳計算表（入力）'!O48/P$71,2)-P47))</f>
        <v>0</v>
      </c>
      <c r="Q48" s="74">
        <f>IF('別紙２　内訳計算表（入力）'!P47="",0,IF($H47*ROUNDDOWN('別紙２　内訳計算表（入力）'!P48/Q$71,2)-Q47&lt;0,0,$H47*ROUNDDOWN('別紙２　内訳計算表（入力）'!P48/Q$71,2)-Q47))</f>
        <v>0</v>
      </c>
      <c r="R48" s="74">
        <f>IF('別紙２　内訳計算表（入力）'!Q47="",0,IF($H47*ROUNDDOWN('別紙２　内訳計算表（入力）'!Q48/R$71,2)-R47&lt;0,0,$H47*ROUNDDOWN('別紙２　内訳計算表（入力）'!Q48/R$71,2)-R47))</f>
        <v>0</v>
      </c>
      <c r="S48" s="74">
        <f>IF('別紙２　内訳計算表（入力）'!R47="",0,IF($H47*ROUNDDOWN('別紙２　内訳計算表（入力）'!R48/S$71,2)-S47&lt;0,0,$H47*ROUNDDOWN('別紙２　内訳計算表（入力）'!R48/S$71,2)-S47))</f>
        <v>0</v>
      </c>
      <c r="T48" s="74">
        <f>IF('別紙２　内訳計算表（入力）'!S47="",0,IF($H47*ROUNDDOWN('別紙２　内訳計算表（入力）'!S48/T$71,2)-T47&lt;0,0,$H47*ROUNDDOWN('別紙２　内訳計算表（入力）'!S48/T$71,2)-T47))</f>
        <v>0</v>
      </c>
      <c r="U48" s="74">
        <f>IF('別紙２　内訳計算表（入力）'!T47="",0,IF($H47*ROUNDDOWN('別紙２　内訳計算表（入力）'!T48/U$71,2)-U47&lt;0,0,$H47*ROUNDDOWN('別紙２　内訳計算表（入力）'!T48/U$71,2)-U47))</f>
        <v>0</v>
      </c>
      <c r="V48" s="75">
        <f t="shared" si="2"/>
        <v>0</v>
      </c>
    </row>
    <row r="49" spans="3:23" ht="23.45" customHeight="1" thickBot="1" x14ac:dyDescent="0.2">
      <c r="C49" s="237">
        <f>'別紙２　内訳計算表（入力）'!B49:B50</f>
        <v>0</v>
      </c>
      <c r="D49" s="234">
        <f>'別紙２　内訳計算表（入力）'!C49:C50</f>
        <v>0</v>
      </c>
      <c r="E49" s="228">
        <f>'別紙２　内訳計算表（入力）'!D49:D50</f>
        <v>0</v>
      </c>
      <c r="F49" s="230">
        <f>'別紙２　内訳計算表（入力）'!E49:E50</f>
        <v>0</v>
      </c>
      <c r="G49" s="228">
        <f>'別紙２　内訳計算表（入力）'!F49:F50</f>
        <v>0</v>
      </c>
      <c r="H49" s="230" t="e">
        <f>VLOOKUP(D49&amp;E49&amp;G49,'補助基準額 '!$A$2:$E$109,5,FALSE)</f>
        <v>#N/A</v>
      </c>
      <c r="I49" s="69" t="s">
        <v>12</v>
      </c>
      <c r="J49" s="72">
        <f>ROUNDDOWN('別紙２　内訳計算表（入力）'!I49*'別紙２　内訳計算表（入力）'!$G49:$G50,0)</f>
        <v>0</v>
      </c>
      <c r="K49" s="72">
        <f>ROUNDDOWN('別紙２　内訳計算表（入力）'!J49*'別紙２　内訳計算表（入力）'!$G49:$G50,0)</f>
        <v>0</v>
      </c>
      <c r="L49" s="72">
        <f>ROUNDDOWN('別紙２　内訳計算表（入力）'!K49*'別紙２　内訳計算表（入力）'!$G49:$G50,0)</f>
        <v>0</v>
      </c>
      <c r="M49" s="72">
        <f>ROUNDDOWN('別紙２　内訳計算表（入力）'!L49*'別紙２　内訳計算表（入力）'!$G49:$G50,0)</f>
        <v>0</v>
      </c>
      <c r="N49" s="72">
        <f>ROUNDDOWN('別紙２　内訳計算表（入力）'!M49*'別紙２　内訳計算表（入力）'!$G49:$G50,0)</f>
        <v>0</v>
      </c>
      <c r="O49" s="72">
        <f>ROUNDDOWN('別紙２　内訳計算表（入力）'!N49*'別紙２　内訳計算表（入力）'!$G49:$G50,0)</f>
        <v>0</v>
      </c>
      <c r="P49" s="72">
        <f>ROUNDDOWN('別紙２　内訳計算表（入力）'!O49*'別紙２　内訳計算表（入力）'!$G49:$G50,0)</f>
        <v>0</v>
      </c>
      <c r="Q49" s="72">
        <f>ROUNDDOWN('別紙２　内訳計算表（入力）'!P49*'別紙２　内訳計算表（入力）'!$G49:$G50,0)</f>
        <v>0</v>
      </c>
      <c r="R49" s="72">
        <f>ROUNDDOWN('別紙２　内訳計算表（入力）'!Q49*'別紙２　内訳計算表（入力）'!$G49:$G50,0)</f>
        <v>0</v>
      </c>
      <c r="S49" s="72">
        <f>ROUNDDOWN('別紙２　内訳計算表（入力）'!R49*'別紙２　内訳計算表（入力）'!$G49:$G50,0)</f>
        <v>0</v>
      </c>
      <c r="T49" s="72">
        <f>ROUNDDOWN('別紙２　内訳計算表（入力）'!S49*'別紙２　内訳計算表（入力）'!$G49:$G50,0)</f>
        <v>0</v>
      </c>
      <c r="U49" s="72">
        <f>ROUNDDOWN('別紙２　内訳計算表（入力）'!T49*'別紙２　内訳計算表（入力）'!$G49:$G50,0)</f>
        <v>0</v>
      </c>
      <c r="V49" s="73">
        <f t="shared" si="2"/>
        <v>0</v>
      </c>
    </row>
    <row r="50" spans="3:23" ht="23.45" customHeight="1" thickBot="1" x14ac:dyDescent="0.2">
      <c r="C50" s="233"/>
      <c r="D50" s="229"/>
      <c r="E50" s="229"/>
      <c r="F50" s="238"/>
      <c r="G50" s="229"/>
      <c r="H50" s="231"/>
      <c r="I50" s="70" t="s">
        <v>13</v>
      </c>
      <c r="J50" s="74">
        <f>IF('別紙２　内訳計算表（入力）'!I49="",0,IF($H49*ROUNDDOWN('別紙２　内訳計算表（入力）'!I50/J$71,2)-J49&lt;0,0,$H49*ROUNDDOWN('別紙２　内訳計算表（入力）'!I50/J$71,2)-J49))</f>
        <v>0</v>
      </c>
      <c r="K50" s="74">
        <f>IF('別紙２　内訳計算表（入力）'!J49="",0,IF($H49*ROUNDDOWN('別紙２　内訳計算表（入力）'!J50/K$71,2)-K49&lt;0,0,$H49*ROUNDDOWN('別紙２　内訳計算表（入力）'!J50/K$71,2)-K49))</f>
        <v>0</v>
      </c>
      <c r="L50" s="74">
        <f>IF('別紙２　内訳計算表（入力）'!K49="",0,IF($H49*ROUNDDOWN('別紙２　内訳計算表（入力）'!K50/L$71,2)-L49&lt;0,0,$H49*ROUNDDOWN('別紙２　内訳計算表（入力）'!K50/L$71,2)-L49))</f>
        <v>0</v>
      </c>
      <c r="M50" s="74">
        <f>IF('別紙２　内訳計算表（入力）'!L49="",0,IF($H49*ROUNDDOWN('別紙２　内訳計算表（入力）'!L50/M$71,2)-M49&lt;0,0,$H49*ROUNDDOWN('別紙２　内訳計算表（入力）'!L50/M$71,2)-M49))</f>
        <v>0</v>
      </c>
      <c r="N50" s="74">
        <f>IF('別紙２　内訳計算表（入力）'!M49="",0,IF($H49*ROUNDDOWN('別紙２　内訳計算表（入力）'!M50/N$71,2)-N49&lt;0,0,$H49*ROUNDDOWN('別紙２　内訳計算表（入力）'!M50/N$71,2)-N49))</f>
        <v>0</v>
      </c>
      <c r="O50" s="74">
        <f>IF('別紙２　内訳計算表（入力）'!N49="",0,IF($H49*ROUNDDOWN('別紙２　内訳計算表（入力）'!N50/O$71,2)-O49&lt;0,0,$H49*ROUNDDOWN('別紙２　内訳計算表（入力）'!N50/O$71,2)-O49))</f>
        <v>0</v>
      </c>
      <c r="P50" s="74">
        <f>IF('別紙２　内訳計算表（入力）'!O49="",0,IF($H49*ROUNDDOWN('別紙２　内訳計算表（入力）'!O50/P$71,2)-P49&lt;0,0,$H49*ROUNDDOWN('別紙２　内訳計算表（入力）'!O50/P$71,2)-P49))</f>
        <v>0</v>
      </c>
      <c r="Q50" s="74">
        <f>IF('別紙２　内訳計算表（入力）'!P49="",0,IF($H49*ROUNDDOWN('別紙２　内訳計算表（入力）'!P50/Q$71,2)-Q49&lt;0,0,$H49*ROUNDDOWN('別紙２　内訳計算表（入力）'!P50/Q$71,2)-Q49))</f>
        <v>0</v>
      </c>
      <c r="R50" s="74">
        <f>IF('別紙２　内訳計算表（入力）'!Q49="",0,IF($H49*ROUNDDOWN('別紙２　内訳計算表（入力）'!Q50/R$71,2)-R49&lt;0,0,$H49*ROUNDDOWN('別紙２　内訳計算表（入力）'!Q50/R$71,2)-R49))</f>
        <v>0</v>
      </c>
      <c r="S50" s="74">
        <f>IF('別紙２　内訳計算表（入力）'!R49="",0,IF($H49*ROUNDDOWN('別紙２　内訳計算表（入力）'!R50/S$71,2)-S49&lt;0,0,$H49*ROUNDDOWN('別紙２　内訳計算表（入力）'!R50/S$71,2)-S49))</f>
        <v>0</v>
      </c>
      <c r="T50" s="74">
        <f>IF('別紙２　内訳計算表（入力）'!S49="",0,IF($H49*ROUNDDOWN('別紙２　内訳計算表（入力）'!S50/T$71,2)-T49&lt;0,0,$H49*ROUNDDOWN('別紙２　内訳計算表（入力）'!S50/T$71,2)-T49))</f>
        <v>0</v>
      </c>
      <c r="U50" s="74">
        <f>IF('別紙２　内訳計算表（入力）'!T49="",0,IF($H49*ROUNDDOWN('別紙２　内訳計算表（入力）'!T50/U$71,2)-U49&lt;0,0,$H49*ROUNDDOWN('別紙２　内訳計算表（入力）'!T50/U$71,2)-U49))</f>
        <v>0</v>
      </c>
      <c r="V50" s="75">
        <f t="shared" si="2"/>
        <v>0</v>
      </c>
    </row>
    <row r="51" spans="3:23" ht="23.45" customHeight="1" thickBot="1" x14ac:dyDescent="0.2">
      <c r="C51" s="237">
        <f>'別紙２　内訳計算表（入力）'!B51:B52</f>
        <v>0</v>
      </c>
      <c r="D51" s="234">
        <f>'別紙２　内訳計算表（入力）'!C51:C52</f>
        <v>0</v>
      </c>
      <c r="E51" s="228">
        <f>'別紙２　内訳計算表（入力）'!D51:D52</f>
        <v>0</v>
      </c>
      <c r="F51" s="230">
        <f>'別紙２　内訳計算表（入力）'!E51:E52</f>
        <v>0</v>
      </c>
      <c r="G51" s="228">
        <f>'別紙２　内訳計算表（入力）'!F51:F52</f>
        <v>0</v>
      </c>
      <c r="H51" s="230" t="e">
        <f>VLOOKUP(D51&amp;E51&amp;G51,'補助基準額 '!$A$2:$E$109,5,FALSE)</f>
        <v>#N/A</v>
      </c>
      <c r="I51" s="69" t="s">
        <v>12</v>
      </c>
      <c r="J51" s="72">
        <f>ROUNDDOWN('別紙２　内訳計算表（入力）'!I51*'別紙２　内訳計算表（入力）'!$G51:$G52,0)</f>
        <v>0</v>
      </c>
      <c r="K51" s="72">
        <f>ROUNDDOWN('別紙２　内訳計算表（入力）'!J51*'別紙２　内訳計算表（入力）'!$G51:$G52,0)</f>
        <v>0</v>
      </c>
      <c r="L51" s="72">
        <f>ROUNDDOWN('別紙２　内訳計算表（入力）'!K51*'別紙２　内訳計算表（入力）'!$G51:$G52,0)</f>
        <v>0</v>
      </c>
      <c r="M51" s="72">
        <f>ROUNDDOWN('別紙２　内訳計算表（入力）'!L51*'別紙２　内訳計算表（入力）'!$G51:$G52,0)</f>
        <v>0</v>
      </c>
      <c r="N51" s="72">
        <f>ROUNDDOWN('別紙２　内訳計算表（入力）'!M51*'別紙２　内訳計算表（入力）'!$G51:$G52,0)</f>
        <v>0</v>
      </c>
      <c r="O51" s="72">
        <f>ROUNDDOWN('別紙２　内訳計算表（入力）'!N51*'別紙２　内訳計算表（入力）'!$G51:$G52,0)</f>
        <v>0</v>
      </c>
      <c r="P51" s="72">
        <f>ROUNDDOWN('別紙２　内訳計算表（入力）'!O51*'別紙２　内訳計算表（入力）'!$G51:$G52,0)</f>
        <v>0</v>
      </c>
      <c r="Q51" s="72">
        <f>ROUNDDOWN('別紙２　内訳計算表（入力）'!P51*'別紙２　内訳計算表（入力）'!$G51:$G52,0)</f>
        <v>0</v>
      </c>
      <c r="R51" s="72">
        <f>ROUNDDOWN('別紙２　内訳計算表（入力）'!Q51*'別紙２　内訳計算表（入力）'!$G51:$G52,0)</f>
        <v>0</v>
      </c>
      <c r="S51" s="72">
        <f>ROUNDDOWN('別紙２　内訳計算表（入力）'!R51*'別紙２　内訳計算表（入力）'!$G51:$G52,0)</f>
        <v>0</v>
      </c>
      <c r="T51" s="72">
        <f>ROUNDDOWN('別紙２　内訳計算表（入力）'!S51*'別紙２　内訳計算表（入力）'!$G51:$G52,0)</f>
        <v>0</v>
      </c>
      <c r="U51" s="72">
        <f>ROUNDDOWN('別紙２　内訳計算表（入力）'!T51*'別紙２　内訳計算表（入力）'!$G51:$G52,0)</f>
        <v>0</v>
      </c>
      <c r="V51" s="73">
        <f t="shared" si="2"/>
        <v>0</v>
      </c>
    </row>
    <row r="52" spans="3:23" ht="23.45" customHeight="1" thickBot="1" x14ac:dyDescent="0.2">
      <c r="C52" s="233"/>
      <c r="D52" s="229"/>
      <c r="E52" s="229"/>
      <c r="F52" s="238"/>
      <c r="G52" s="229"/>
      <c r="H52" s="231"/>
      <c r="I52" s="70" t="s">
        <v>13</v>
      </c>
      <c r="J52" s="74">
        <f>IF('別紙２　内訳計算表（入力）'!I51="",0,IF($H51*ROUNDDOWN('別紙２　内訳計算表（入力）'!I52/J$71,2)-J51&lt;0,0,$H51*ROUNDDOWN('別紙２　内訳計算表（入力）'!I52/J$71,2)-J51))</f>
        <v>0</v>
      </c>
      <c r="K52" s="74">
        <f>IF('別紙２　内訳計算表（入力）'!J51="",0,IF($H51*ROUNDDOWN('別紙２　内訳計算表（入力）'!J52/K$71,2)-K51&lt;0,0,$H51*ROUNDDOWN('別紙２　内訳計算表（入力）'!J52/K$71,2)-K51))</f>
        <v>0</v>
      </c>
      <c r="L52" s="74">
        <f>IF('別紙２　内訳計算表（入力）'!K51="",0,IF($H51*ROUNDDOWN('別紙２　内訳計算表（入力）'!K52/L$71,2)-L51&lt;0,0,$H51*ROUNDDOWN('別紙２　内訳計算表（入力）'!K52/L$71,2)-L51))</f>
        <v>0</v>
      </c>
      <c r="M52" s="74">
        <f>IF('別紙２　内訳計算表（入力）'!L51="",0,IF($H51*ROUNDDOWN('別紙２　内訳計算表（入力）'!L52/M$71,2)-M51&lt;0,0,$H51*ROUNDDOWN('別紙２　内訳計算表（入力）'!L52/M$71,2)-M51))</f>
        <v>0</v>
      </c>
      <c r="N52" s="74">
        <f>IF('別紙２　内訳計算表（入力）'!M51="",0,IF($H51*ROUNDDOWN('別紙２　内訳計算表（入力）'!M52/N$71,2)-N51&lt;0,0,$H51*ROUNDDOWN('別紙２　内訳計算表（入力）'!M52/N$71,2)-N51))</f>
        <v>0</v>
      </c>
      <c r="O52" s="74">
        <f>IF('別紙２　内訳計算表（入力）'!N51="",0,IF($H51*ROUNDDOWN('別紙２　内訳計算表（入力）'!N52/O$71,2)-O51&lt;0,0,$H51*ROUNDDOWN('別紙２　内訳計算表（入力）'!N52/O$71,2)-O51))</f>
        <v>0</v>
      </c>
      <c r="P52" s="74">
        <f>IF('別紙２　内訳計算表（入力）'!O51="",0,IF($H51*ROUNDDOWN('別紙２　内訳計算表（入力）'!O52/P$71,2)-P51&lt;0,0,$H51*ROUNDDOWN('別紙２　内訳計算表（入力）'!O52/P$71,2)-P51))</f>
        <v>0</v>
      </c>
      <c r="Q52" s="74">
        <f>IF('別紙２　内訳計算表（入力）'!P51="",0,IF($H51*ROUNDDOWN('別紙２　内訳計算表（入力）'!P52/Q$71,2)-Q51&lt;0,0,$H51*ROUNDDOWN('別紙２　内訳計算表（入力）'!P52/Q$71,2)-Q51))</f>
        <v>0</v>
      </c>
      <c r="R52" s="74">
        <f>IF('別紙２　内訳計算表（入力）'!Q51="",0,IF($H51*ROUNDDOWN('別紙２　内訳計算表（入力）'!Q52/R$71,2)-R51&lt;0,0,$H51*ROUNDDOWN('別紙２　内訳計算表（入力）'!Q52/R$71,2)-R51))</f>
        <v>0</v>
      </c>
      <c r="S52" s="74">
        <f>IF('別紙２　内訳計算表（入力）'!R51="",0,IF($H51*ROUNDDOWN('別紙２　内訳計算表（入力）'!R52/S$71,2)-S51&lt;0,0,$H51*ROUNDDOWN('別紙２　内訳計算表（入力）'!R52/S$71,2)-S51))</f>
        <v>0</v>
      </c>
      <c r="T52" s="74">
        <f>IF('別紙２　内訳計算表（入力）'!S51="",0,IF($H51*ROUNDDOWN('別紙２　内訳計算表（入力）'!S52/T$71,2)-T51&lt;0,0,$H51*ROUNDDOWN('別紙２　内訳計算表（入力）'!S52/T$71,2)-T51))</f>
        <v>0</v>
      </c>
      <c r="U52" s="74">
        <f>IF('別紙２　内訳計算表（入力）'!T51="",0,IF($H51*ROUNDDOWN('別紙２　内訳計算表（入力）'!T52/U$71,2)-U51&lt;0,0,$H51*ROUNDDOWN('別紙２　内訳計算表（入力）'!T52/U$71,2)-U51))</f>
        <v>0</v>
      </c>
      <c r="V52" s="75">
        <f t="shared" si="2"/>
        <v>0</v>
      </c>
    </row>
    <row r="53" spans="3:23" ht="23.45" customHeight="1" thickBot="1" x14ac:dyDescent="0.2">
      <c r="C53" s="237">
        <f>'別紙２　内訳計算表（入力）'!B53:B54</f>
        <v>0</v>
      </c>
      <c r="D53" s="234">
        <f>'別紙２　内訳計算表（入力）'!C53:C54</f>
        <v>0</v>
      </c>
      <c r="E53" s="228">
        <f>'別紙２　内訳計算表（入力）'!D53:D54</f>
        <v>0</v>
      </c>
      <c r="F53" s="230">
        <f>'別紙２　内訳計算表（入力）'!E53:E54</f>
        <v>0</v>
      </c>
      <c r="G53" s="228">
        <f>'別紙２　内訳計算表（入力）'!F53:F54</f>
        <v>0</v>
      </c>
      <c r="H53" s="230" t="e">
        <f>VLOOKUP(D53&amp;E53&amp;G53,'補助基準額 '!$A$2:$E$109,5,FALSE)</f>
        <v>#N/A</v>
      </c>
      <c r="I53" s="69" t="s">
        <v>12</v>
      </c>
      <c r="J53" s="72">
        <f>ROUNDDOWN('別紙２　内訳計算表（入力）'!I53*'別紙２　内訳計算表（入力）'!$G53:$G54,0)</f>
        <v>0</v>
      </c>
      <c r="K53" s="72">
        <f>ROUNDDOWN('別紙２　内訳計算表（入力）'!J53*'別紙２　内訳計算表（入力）'!$G53:$G54,0)</f>
        <v>0</v>
      </c>
      <c r="L53" s="72">
        <f>ROUNDDOWN('別紙２　内訳計算表（入力）'!K53*'別紙２　内訳計算表（入力）'!$G53:$G54,0)</f>
        <v>0</v>
      </c>
      <c r="M53" s="72">
        <f>ROUNDDOWN('別紙２　内訳計算表（入力）'!L53*'別紙２　内訳計算表（入力）'!$G53:$G54,0)</f>
        <v>0</v>
      </c>
      <c r="N53" s="72">
        <f>ROUNDDOWN('別紙２　内訳計算表（入力）'!M53*'別紙２　内訳計算表（入力）'!$G53:$G54,0)</f>
        <v>0</v>
      </c>
      <c r="O53" s="72">
        <f>ROUNDDOWN('別紙２　内訳計算表（入力）'!N53*'別紙２　内訳計算表（入力）'!$G53:$G54,0)</f>
        <v>0</v>
      </c>
      <c r="P53" s="72">
        <f>ROUNDDOWN('別紙２　内訳計算表（入力）'!O53*'別紙２　内訳計算表（入力）'!$G53:$G54,0)</f>
        <v>0</v>
      </c>
      <c r="Q53" s="72">
        <f>ROUNDDOWN('別紙２　内訳計算表（入力）'!P53*'別紙２　内訳計算表（入力）'!$G53:$G54,0)</f>
        <v>0</v>
      </c>
      <c r="R53" s="72">
        <f>ROUNDDOWN('別紙２　内訳計算表（入力）'!Q53*'別紙２　内訳計算表（入力）'!$G53:$G54,0)</f>
        <v>0</v>
      </c>
      <c r="S53" s="72">
        <f>ROUNDDOWN('別紙２　内訳計算表（入力）'!R53*'別紙２　内訳計算表（入力）'!$G53:$G54,0)</f>
        <v>0</v>
      </c>
      <c r="T53" s="72">
        <f>ROUNDDOWN('別紙２　内訳計算表（入力）'!S53*'別紙２　内訳計算表（入力）'!$G53:$G54,0)</f>
        <v>0</v>
      </c>
      <c r="U53" s="72">
        <f>ROUNDDOWN('別紙２　内訳計算表（入力）'!T53*'別紙２　内訳計算表（入力）'!$G53:$G54,0)</f>
        <v>0</v>
      </c>
      <c r="V53" s="73">
        <f t="shared" si="2"/>
        <v>0</v>
      </c>
    </row>
    <row r="54" spans="3:23" ht="23.45" customHeight="1" thickBot="1" x14ac:dyDescent="0.2">
      <c r="C54" s="233"/>
      <c r="D54" s="229"/>
      <c r="E54" s="229"/>
      <c r="F54" s="238"/>
      <c r="G54" s="229"/>
      <c r="H54" s="231"/>
      <c r="I54" s="70" t="s">
        <v>13</v>
      </c>
      <c r="J54" s="74">
        <f>IF('別紙２　内訳計算表（入力）'!I53="",0,IF($H53*ROUNDDOWN('別紙２　内訳計算表（入力）'!I54/J$71,2)-J53&lt;0,0,$H53*ROUNDDOWN('別紙２　内訳計算表（入力）'!I54/J$71,2)-J53))</f>
        <v>0</v>
      </c>
      <c r="K54" s="74">
        <f>IF('別紙２　内訳計算表（入力）'!J53="",0,IF($H53*ROUNDDOWN('別紙２　内訳計算表（入力）'!J54/K$71,2)-K53&lt;0,0,$H53*ROUNDDOWN('別紙２　内訳計算表（入力）'!J54/K$71,2)-K53))</f>
        <v>0</v>
      </c>
      <c r="L54" s="74">
        <f>IF('別紙２　内訳計算表（入力）'!K53="",0,IF($H53*ROUNDDOWN('別紙２　内訳計算表（入力）'!K54/L$71,2)-L53&lt;0,0,$H53*ROUNDDOWN('別紙２　内訳計算表（入力）'!K54/L$71,2)-L53))</f>
        <v>0</v>
      </c>
      <c r="M54" s="74">
        <f>IF('別紙２　内訳計算表（入力）'!L53="",0,IF($H53*ROUNDDOWN('別紙２　内訳計算表（入力）'!L54/M$71,2)-M53&lt;0,0,$H53*ROUNDDOWN('別紙２　内訳計算表（入力）'!L54/M$71,2)-M53))</f>
        <v>0</v>
      </c>
      <c r="N54" s="74">
        <f>IF('別紙２　内訳計算表（入力）'!M53="",0,IF($H53*ROUNDDOWN('別紙２　内訳計算表（入力）'!M54/N$71,2)-N53&lt;0,0,$H53*ROUNDDOWN('別紙２　内訳計算表（入力）'!M54/N$71,2)-N53))</f>
        <v>0</v>
      </c>
      <c r="O54" s="74">
        <f>IF('別紙２　内訳計算表（入力）'!N53="",0,IF($H53*ROUNDDOWN('別紙２　内訳計算表（入力）'!N54/O$71,2)-O53&lt;0,0,$H53*ROUNDDOWN('別紙２　内訳計算表（入力）'!N54/O$71,2)-O53))</f>
        <v>0</v>
      </c>
      <c r="P54" s="74">
        <f>IF('別紙２　内訳計算表（入力）'!O53="",0,IF($H53*ROUNDDOWN('別紙２　内訳計算表（入力）'!O54/P$71,2)-P53&lt;0,0,$H53*ROUNDDOWN('別紙２　内訳計算表（入力）'!O54/P$71,2)-P53))</f>
        <v>0</v>
      </c>
      <c r="Q54" s="74">
        <f>IF('別紙２　内訳計算表（入力）'!P53="",0,IF($H53*ROUNDDOWN('別紙２　内訳計算表（入力）'!P54/Q$71,2)-Q53&lt;0,0,$H53*ROUNDDOWN('別紙２　内訳計算表（入力）'!P54/Q$71,2)-Q53))</f>
        <v>0</v>
      </c>
      <c r="R54" s="74">
        <f>IF('別紙２　内訳計算表（入力）'!Q53="",0,IF($H53*ROUNDDOWN('別紙２　内訳計算表（入力）'!Q54/R$71,2)-R53&lt;0,0,$H53*ROUNDDOWN('別紙２　内訳計算表（入力）'!Q54/R$71,2)-R53))</f>
        <v>0</v>
      </c>
      <c r="S54" s="74">
        <f>IF('別紙２　内訳計算表（入力）'!R53="",0,IF($H53*ROUNDDOWN('別紙２　内訳計算表（入力）'!R54/S$71,2)-S53&lt;0,0,$H53*ROUNDDOWN('別紙２　内訳計算表（入力）'!R54/S$71,2)-S53))</f>
        <v>0</v>
      </c>
      <c r="T54" s="74">
        <f>IF('別紙２　内訳計算表（入力）'!S53="",0,IF($H53*ROUNDDOWN('別紙２　内訳計算表（入力）'!S54/T$71,2)-T53&lt;0,0,$H53*ROUNDDOWN('別紙２　内訳計算表（入力）'!S54/T$71,2)-T53))</f>
        <v>0</v>
      </c>
      <c r="U54" s="74">
        <f>IF('別紙２　内訳計算表（入力）'!T53="",0,IF($H53*ROUNDDOWN('別紙２　内訳計算表（入力）'!T54/U$71,2)-U53&lt;0,0,$H53*ROUNDDOWN('別紙２　内訳計算表（入力）'!T54/U$71,2)-U53))</f>
        <v>0</v>
      </c>
      <c r="V54" s="75">
        <f t="shared" si="2"/>
        <v>0</v>
      </c>
    </row>
    <row r="55" spans="3:23" ht="23.45" customHeight="1" thickBot="1" x14ac:dyDescent="0.2">
      <c r="C55" s="237">
        <f>'別紙２　内訳計算表（入力）'!B55:B56</f>
        <v>0</v>
      </c>
      <c r="D55" s="234">
        <f>'別紙２　内訳計算表（入力）'!C55:C56</f>
        <v>0</v>
      </c>
      <c r="E55" s="228">
        <f>'別紙２　内訳計算表（入力）'!D55:D56</f>
        <v>0</v>
      </c>
      <c r="F55" s="230">
        <f>'別紙２　内訳計算表（入力）'!E55:E56</f>
        <v>0</v>
      </c>
      <c r="G55" s="228">
        <f>'別紙２　内訳計算表（入力）'!F55:F56</f>
        <v>0</v>
      </c>
      <c r="H55" s="230" t="e">
        <f>VLOOKUP(D55&amp;E55&amp;G55,'補助基準額 '!$A$2:$E$109,5,FALSE)</f>
        <v>#N/A</v>
      </c>
      <c r="I55" s="69" t="s">
        <v>12</v>
      </c>
      <c r="J55" s="72">
        <f>ROUNDDOWN('別紙２　内訳計算表（入力）'!I55*'別紙２　内訳計算表（入力）'!$G55:$G56,0)</f>
        <v>0</v>
      </c>
      <c r="K55" s="72">
        <f>ROUNDDOWN('別紙２　内訳計算表（入力）'!J55*'別紙２　内訳計算表（入力）'!$G55:$G56,0)</f>
        <v>0</v>
      </c>
      <c r="L55" s="72">
        <f>ROUNDDOWN('別紙２　内訳計算表（入力）'!K55*'別紙２　内訳計算表（入力）'!$G55:$G56,0)</f>
        <v>0</v>
      </c>
      <c r="M55" s="72">
        <f>ROUNDDOWN('別紙２　内訳計算表（入力）'!L55*'別紙２　内訳計算表（入力）'!$G55:$G56,0)</f>
        <v>0</v>
      </c>
      <c r="N55" s="72">
        <f>ROUNDDOWN('別紙２　内訳計算表（入力）'!M55*'別紙２　内訳計算表（入力）'!$G55:$G56,0)</f>
        <v>0</v>
      </c>
      <c r="O55" s="72">
        <f>ROUNDDOWN('別紙２　内訳計算表（入力）'!N55*'別紙２　内訳計算表（入力）'!$G55:$G56,0)</f>
        <v>0</v>
      </c>
      <c r="P55" s="72">
        <f>ROUNDDOWN('別紙２　内訳計算表（入力）'!O55*'別紙２　内訳計算表（入力）'!$G55:$G56,0)</f>
        <v>0</v>
      </c>
      <c r="Q55" s="72">
        <f>ROUNDDOWN('別紙２　内訳計算表（入力）'!P55*'別紙２　内訳計算表（入力）'!$G55:$G56,0)</f>
        <v>0</v>
      </c>
      <c r="R55" s="72">
        <f>ROUNDDOWN('別紙２　内訳計算表（入力）'!Q55*'別紙２　内訳計算表（入力）'!$G55:$G56,0)</f>
        <v>0</v>
      </c>
      <c r="S55" s="72">
        <f>ROUNDDOWN('別紙２　内訳計算表（入力）'!R55*'別紙２　内訳計算表（入力）'!$G55:$G56,0)</f>
        <v>0</v>
      </c>
      <c r="T55" s="72">
        <f>ROUNDDOWN('別紙２　内訳計算表（入力）'!S55*'別紙２　内訳計算表（入力）'!$G55:$G56,0)</f>
        <v>0</v>
      </c>
      <c r="U55" s="72">
        <f>ROUNDDOWN('別紙２　内訳計算表（入力）'!T55*'別紙２　内訳計算表（入力）'!$G55:$G56,0)</f>
        <v>0</v>
      </c>
      <c r="V55" s="73">
        <f t="shared" si="2"/>
        <v>0</v>
      </c>
    </row>
    <row r="56" spans="3:23" ht="23.45" customHeight="1" thickBot="1" x14ac:dyDescent="0.2">
      <c r="C56" s="233"/>
      <c r="D56" s="229"/>
      <c r="E56" s="229"/>
      <c r="F56" s="238"/>
      <c r="G56" s="229"/>
      <c r="H56" s="231"/>
      <c r="I56" s="70" t="s">
        <v>13</v>
      </c>
      <c r="J56" s="74">
        <f>IF('別紙２　内訳計算表（入力）'!I55="",0,IF($H55*ROUNDDOWN('別紙２　内訳計算表（入力）'!I56/J$71,2)-J55&lt;0,0,$H55*ROUNDDOWN('別紙２　内訳計算表（入力）'!I56/J$71,2)-J55))</f>
        <v>0</v>
      </c>
      <c r="K56" s="74">
        <f>IF('別紙２　内訳計算表（入力）'!J55="",0,IF($H55*ROUNDDOWN('別紙２　内訳計算表（入力）'!J56/K$71,2)-K55&lt;0,0,$H55*ROUNDDOWN('別紙２　内訳計算表（入力）'!J56/K$71,2)-K55))</f>
        <v>0</v>
      </c>
      <c r="L56" s="74">
        <f>IF('別紙２　内訳計算表（入力）'!K55="",0,IF($H55*ROUNDDOWN('別紙２　内訳計算表（入力）'!K56/L$71,2)-L55&lt;0,0,$H55*ROUNDDOWN('別紙２　内訳計算表（入力）'!K56/L$71,2)-L55))</f>
        <v>0</v>
      </c>
      <c r="M56" s="74">
        <f>IF('別紙２　内訳計算表（入力）'!L55="",0,IF($H55*ROUNDDOWN('別紙２　内訳計算表（入力）'!L56/M$71,2)-M55&lt;0,0,$H55*ROUNDDOWN('別紙２　内訳計算表（入力）'!L56/M$71,2)-M55))</f>
        <v>0</v>
      </c>
      <c r="N56" s="74">
        <f>IF('別紙２　内訳計算表（入力）'!M55="",0,IF($H55*ROUNDDOWN('別紙２　内訳計算表（入力）'!M56/N$71,2)-N55&lt;0,0,$H55*ROUNDDOWN('別紙２　内訳計算表（入力）'!M56/N$71,2)-N55))</f>
        <v>0</v>
      </c>
      <c r="O56" s="74">
        <f>IF('別紙２　内訳計算表（入力）'!N55="",0,IF($H55*ROUNDDOWN('別紙２　内訳計算表（入力）'!N56/O$71,2)-O55&lt;0,0,$H55*ROUNDDOWN('別紙２　内訳計算表（入力）'!N56/O$71,2)-O55))</f>
        <v>0</v>
      </c>
      <c r="P56" s="74">
        <f>IF('別紙２　内訳計算表（入力）'!O55="",0,IF($H55*ROUNDDOWN('別紙２　内訳計算表（入力）'!O56/P$71,2)-P55&lt;0,0,$H55*ROUNDDOWN('別紙２　内訳計算表（入力）'!O56/P$71,2)-P55))</f>
        <v>0</v>
      </c>
      <c r="Q56" s="74">
        <f>IF('別紙２　内訳計算表（入力）'!P55="",0,IF($H55*ROUNDDOWN('別紙２　内訳計算表（入力）'!P56/Q$71,2)-Q55&lt;0,0,$H55*ROUNDDOWN('別紙２　内訳計算表（入力）'!P56/Q$71,2)-Q55))</f>
        <v>0</v>
      </c>
      <c r="R56" s="74">
        <f>IF('別紙２　内訳計算表（入力）'!Q55="",0,IF($H55*ROUNDDOWN('別紙２　内訳計算表（入力）'!Q56/R$71,2)-R55&lt;0,0,$H55*ROUNDDOWN('別紙２　内訳計算表（入力）'!Q56/R$71,2)-R55))</f>
        <v>0</v>
      </c>
      <c r="S56" s="74">
        <f>IF('別紙２　内訳計算表（入力）'!R55="",0,IF($H55*ROUNDDOWN('別紙２　内訳計算表（入力）'!R56/S$71,2)-S55&lt;0,0,$H55*ROUNDDOWN('別紙２　内訳計算表（入力）'!R56/S$71,2)-S55))</f>
        <v>0</v>
      </c>
      <c r="T56" s="74">
        <f>IF('別紙２　内訳計算表（入力）'!S55="",0,IF($H55*ROUNDDOWN('別紙２　内訳計算表（入力）'!S56/T$71,2)-T55&lt;0,0,$H55*ROUNDDOWN('別紙２　内訳計算表（入力）'!S56/T$71,2)-T55))</f>
        <v>0</v>
      </c>
      <c r="U56" s="74">
        <f>IF('別紙２　内訳計算表（入力）'!T55="",0,IF($H55*ROUNDDOWN('別紙２　内訳計算表（入力）'!T56/U$71,2)-U55&lt;0,0,$H55*ROUNDDOWN('別紙２　内訳計算表（入力）'!T56/U$71,2)-U55))</f>
        <v>0</v>
      </c>
      <c r="V56" s="75">
        <f t="shared" si="2"/>
        <v>0</v>
      </c>
    </row>
    <row r="57" spans="3:23" ht="23.45" customHeight="1" thickBot="1" x14ac:dyDescent="0.2">
      <c r="C57" s="237">
        <f>'別紙２　内訳計算表（入力）'!B57:B58</f>
        <v>0</v>
      </c>
      <c r="D57" s="234">
        <f>'別紙２　内訳計算表（入力）'!C57:C58</f>
        <v>0</v>
      </c>
      <c r="E57" s="228">
        <f>'別紙２　内訳計算表（入力）'!D57:D58</f>
        <v>0</v>
      </c>
      <c r="F57" s="230">
        <f>'別紙２　内訳計算表（入力）'!E57:E58</f>
        <v>0</v>
      </c>
      <c r="G57" s="228">
        <f>'別紙２　内訳計算表（入力）'!F57:F58</f>
        <v>0</v>
      </c>
      <c r="H57" s="230" t="e">
        <f>VLOOKUP(D57&amp;E57&amp;G57,'補助基準額 '!$A$2:$E$109,5,FALSE)</f>
        <v>#N/A</v>
      </c>
      <c r="I57" s="69" t="s">
        <v>12</v>
      </c>
      <c r="J57" s="72">
        <f>ROUNDDOWN('別紙２　内訳計算表（入力）'!I57*'別紙２　内訳計算表（入力）'!$G57:$G58,0)</f>
        <v>0</v>
      </c>
      <c r="K57" s="72">
        <f>ROUNDDOWN('別紙２　内訳計算表（入力）'!J57*'別紙２　内訳計算表（入力）'!$G57:$G58,0)</f>
        <v>0</v>
      </c>
      <c r="L57" s="72">
        <f>ROUNDDOWN('別紙２　内訳計算表（入力）'!K57*'別紙２　内訳計算表（入力）'!$G57:$G58,0)</f>
        <v>0</v>
      </c>
      <c r="M57" s="72">
        <f>ROUNDDOWN('別紙２　内訳計算表（入力）'!L57*'別紙２　内訳計算表（入力）'!$G57:$G58,0)</f>
        <v>0</v>
      </c>
      <c r="N57" s="72">
        <f>ROUNDDOWN('別紙２　内訳計算表（入力）'!M57*'別紙２　内訳計算表（入力）'!$G57:$G58,0)</f>
        <v>0</v>
      </c>
      <c r="O57" s="72">
        <f>ROUNDDOWN('別紙２　内訳計算表（入力）'!N57*'別紙２　内訳計算表（入力）'!$G57:$G58,0)</f>
        <v>0</v>
      </c>
      <c r="P57" s="72">
        <f>ROUNDDOWN('別紙２　内訳計算表（入力）'!O57*'別紙２　内訳計算表（入力）'!$G57:$G58,0)</f>
        <v>0</v>
      </c>
      <c r="Q57" s="72">
        <f>ROUNDDOWN('別紙２　内訳計算表（入力）'!P57*'別紙２　内訳計算表（入力）'!$G57:$G58,0)</f>
        <v>0</v>
      </c>
      <c r="R57" s="72">
        <f>ROUNDDOWN('別紙２　内訳計算表（入力）'!Q57*'別紙２　内訳計算表（入力）'!$G57:$G58,0)</f>
        <v>0</v>
      </c>
      <c r="S57" s="72">
        <f>ROUNDDOWN('別紙２　内訳計算表（入力）'!R57*'別紙２　内訳計算表（入力）'!$G57:$G58,0)</f>
        <v>0</v>
      </c>
      <c r="T57" s="72">
        <f>ROUNDDOWN('別紙２　内訳計算表（入力）'!S57*'別紙２　内訳計算表（入力）'!$G57:$G58,0)</f>
        <v>0</v>
      </c>
      <c r="U57" s="72">
        <f>ROUNDDOWN('別紙２　内訳計算表（入力）'!T57*'別紙２　内訳計算表（入力）'!$G57:$G58,0)</f>
        <v>0</v>
      </c>
      <c r="V57" s="73">
        <f t="shared" ref="V57:V58" si="3">SUM(J57:U57)</f>
        <v>0</v>
      </c>
    </row>
    <row r="58" spans="3:23" ht="23.45" customHeight="1" thickBot="1" x14ac:dyDescent="0.2">
      <c r="C58" s="233"/>
      <c r="D58" s="229"/>
      <c r="E58" s="229"/>
      <c r="F58" s="238"/>
      <c r="G58" s="229"/>
      <c r="H58" s="231"/>
      <c r="I58" s="70" t="s">
        <v>13</v>
      </c>
      <c r="J58" s="74">
        <f>IF('別紙２　内訳計算表（入力）'!I57="",0,IF($H57*ROUNDDOWN('別紙２　内訳計算表（入力）'!I58/J$71,2)-J57&lt;0,0,$H57*ROUNDDOWN('別紙２　内訳計算表（入力）'!I58/J$71,2)-J57))</f>
        <v>0</v>
      </c>
      <c r="K58" s="74">
        <f>IF('別紙２　内訳計算表（入力）'!J57="",0,IF($H57*ROUNDDOWN('別紙２　内訳計算表（入力）'!J58/K$71,2)-K57&lt;0,0,$H57*ROUNDDOWN('別紙２　内訳計算表（入力）'!J58/K$71,2)-K57))</f>
        <v>0</v>
      </c>
      <c r="L58" s="74">
        <f>IF('別紙２　内訳計算表（入力）'!K57="",0,IF($H57*ROUNDDOWN('別紙２　内訳計算表（入力）'!K58/L$71,2)-L57&lt;0,0,$H57*ROUNDDOWN('別紙２　内訳計算表（入力）'!K58/L$71,2)-L57))</f>
        <v>0</v>
      </c>
      <c r="M58" s="74">
        <f>IF('別紙２　内訳計算表（入力）'!L57="",0,IF($H57*ROUNDDOWN('別紙２　内訳計算表（入力）'!L58/M$71,2)-M57&lt;0,0,$H57*ROUNDDOWN('別紙２　内訳計算表（入力）'!L58/M$71,2)-M57))</f>
        <v>0</v>
      </c>
      <c r="N58" s="74">
        <f>IF('別紙２　内訳計算表（入力）'!M57="",0,IF($H57*ROUNDDOWN('別紙２　内訳計算表（入力）'!M58/N$71,2)-N57&lt;0,0,$H57*ROUNDDOWN('別紙２　内訳計算表（入力）'!M58/N$71,2)-N57))</f>
        <v>0</v>
      </c>
      <c r="O58" s="74">
        <f>IF('別紙２　内訳計算表（入力）'!N57="",0,IF($H57*ROUNDDOWN('別紙２　内訳計算表（入力）'!N58/O$71,2)-O57&lt;0,0,$H57*ROUNDDOWN('別紙２　内訳計算表（入力）'!N58/O$71,2)-O57))</f>
        <v>0</v>
      </c>
      <c r="P58" s="74">
        <f>IF('別紙２　内訳計算表（入力）'!O57="",0,IF($H57*ROUNDDOWN('別紙２　内訳計算表（入力）'!O58/P$71,2)-P57&lt;0,0,$H57*ROUNDDOWN('別紙２　内訳計算表（入力）'!O58/P$71,2)-P57))</f>
        <v>0</v>
      </c>
      <c r="Q58" s="74">
        <f>IF('別紙２　内訳計算表（入力）'!P57="",0,IF($H57*ROUNDDOWN('別紙２　内訳計算表（入力）'!P58/Q$71,2)-Q57&lt;0,0,$H57*ROUNDDOWN('別紙２　内訳計算表（入力）'!P58/Q$71,2)-Q57))</f>
        <v>0</v>
      </c>
      <c r="R58" s="74">
        <f>IF('別紙２　内訳計算表（入力）'!Q57="",0,IF($H57*ROUNDDOWN('別紙２　内訳計算表（入力）'!Q58/R$71,2)-R57&lt;0,0,$H57*ROUNDDOWN('別紙２　内訳計算表（入力）'!Q58/R$71,2)-R57))</f>
        <v>0</v>
      </c>
      <c r="S58" s="74">
        <f>IF('別紙２　内訳計算表（入力）'!R57="",0,IF($H57*ROUNDDOWN('別紙２　内訳計算表（入力）'!R58/S$71,2)-S57&lt;0,0,$H57*ROUNDDOWN('別紙２　内訳計算表（入力）'!R58/S$71,2)-S57))</f>
        <v>0</v>
      </c>
      <c r="T58" s="74">
        <f>IF('別紙２　内訳計算表（入力）'!S57="",0,IF($H57*ROUNDDOWN('別紙２　内訳計算表（入力）'!S58/T$71,2)-T57&lt;0,0,$H57*ROUNDDOWN('別紙２　内訳計算表（入力）'!S58/T$71,2)-T57))</f>
        <v>0</v>
      </c>
      <c r="U58" s="74">
        <f>IF('別紙２　内訳計算表（入力）'!T57="",0,IF($H57*ROUNDDOWN('別紙２　内訳計算表（入力）'!T58/U$71,2)-U57&lt;0,0,$H57*ROUNDDOWN('別紙２　内訳計算表（入力）'!T58/U$71,2)-U57))</f>
        <v>0</v>
      </c>
      <c r="V58" s="75">
        <f t="shared" si="3"/>
        <v>0</v>
      </c>
    </row>
    <row r="59" spans="3:23" ht="23.45" customHeight="1" thickBot="1" x14ac:dyDescent="0.2">
      <c r="C59" s="237">
        <f>'別紙２　内訳計算表（入力）'!B59:B60</f>
        <v>0</v>
      </c>
      <c r="D59" s="234">
        <f>'別紙２　内訳計算表（入力）'!C59:C60</f>
        <v>0</v>
      </c>
      <c r="E59" s="228">
        <f>'別紙２　内訳計算表（入力）'!D59:D60</f>
        <v>0</v>
      </c>
      <c r="F59" s="230">
        <f>'別紙２　内訳計算表（入力）'!E59:E60</f>
        <v>0</v>
      </c>
      <c r="G59" s="228">
        <f>'別紙２　内訳計算表（入力）'!F59:F60</f>
        <v>0</v>
      </c>
      <c r="H59" s="230" t="e">
        <f>VLOOKUP(D59&amp;E59&amp;G59,'補助基準額 '!$A$2:$E$109,5,FALSE)</f>
        <v>#N/A</v>
      </c>
      <c r="I59" s="69" t="s">
        <v>12</v>
      </c>
      <c r="J59" s="72">
        <f>ROUNDDOWN('別紙２　内訳計算表（入力）'!I59*'別紙２　内訳計算表（入力）'!$G59:$G60,0)</f>
        <v>0</v>
      </c>
      <c r="K59" s="72">
        <f>ROUNDDOWN('別紙２　内訳計算表（入力）'!J59*'別紙２　内訳計算表（入力）'!$G59:$G60,0)</f>
        <v>0</v>
      </c>
      <c r="L59" s="72">
        <f>ROUNDDOWN('別紙２　内訳計算表（入力）'!K59*'別紙２　内訳計算表（入力）'!$G59:$G60,0)</f>
        <v>0</v>
      </c>
      <c r="M59" s="72">
        <f>ROUNDDOWN('別紙２　内訳計算表（入力）'!L59*'別紙２　内訳計算表（入力）'!$G59:$G60,0)</f>
        <v>0</v>
      </c>
      <c r="N59" s="72">
        <f>ROUNDDOWN('別紙２　内訳計算表（入力）'!M59*'別紙２　内訳計算表（入力）'!$G59:$G60,0)</f>
        <v>0</v>
      </c>
      <c r="O59" s="72">
        <f>ROUNDDOWN('別紙２　内訳計算表（入力）'!N59*'別紙２　内訳計算表（入力）'!$G59:$G60,0)</f>
        <v>0</v>
      </c>
      <c r="P59" s="72">
        <f>ROUNDDOWN('別紙２　内訳計算表（入力）'!O59*'別紙２　内訳計算表（入力）'!$G59:$G60,0)</f>
        <v>0</v>
      </c>
      <c r="Q59" s="72">
        <f>ROUNDDOWN('別紙２　内訳計算表（入力）'!P59*'別紙２　内訳計算表（入力）'!$G59:$G60,0)</f>
        <v>0</v>
      </c>
      <c r="R59" s="72">
        <f>ROUNDDOWN('別紙２　内訳計算表（入力）'!Q59*'別紙２　内訳計算表（入力）'!$G59:$G60,0)</f>
        <v>0</v>
      </c>
      <c r="S59" s="72">
        <f>ROUNDDOWN('別紙２　内訳計算表（入力）'!R59*'別紙２　内訳計算表（入力）'!$G59:$G60,0)</f>
        <v>0</v>
      </c>
      <c r="T59" s="72">
        <f>ROUNDDOWN('別紙２　内訳計算表（入力）'!S59*'別紙２　内訳計算表（入力）'!$G59:$G60,0)</f>
        <v>0</v>
      </c>
      <c r="U59" s="72">
        <f>ROUNDDOWN('別紙２　内訳計算表（入力）'!T59*'別紙２　内訳計算表（入力）'!$G59:$G60,0)</f>
        <v>0</v>
      </c>
      <c r="V59" s="73">
        <f t="shared" si="2"/>
        <v>0</v>
      </c>
    </row>
    <row r="60" spans="3:23" ht="23.45" customHeight="1" thickBot="1" x14ac:dyDescent="0.2">
      <c r="C60" s="233"/>
      <c r="D60" s="229"/>
      <c r="E60" s="229"/>
      <c r="F60" s="238"/>
      <c r="G60" s="229"/>
      <c r="H60" s="231"/>
      <c r="I60" s="70" t="s">
        <v>13</v>
      </c>
      <c r="J60" s="74">
        <f>IF('別紙２　内訳計算表（入力）'!I59="",0,IF($H59*ROUNDDOWN('別紙２　内訳計算表（入力）'!I60/J$71,2)-J59&lt;0,0,$H59*ROUNDDOWN('別紙２　内訳計算表（入力）'!I60/J$71,2)-J59))</f>
        <v>0</v>
      </c>
      <c r="K60" s="74">
        <f>IF('別紙２　内訳計算表（入力）'!J59="",0,IF($H59*ROUNDDOWN('別紙２　内訳計算表（入力）'!J60/K$71,2)-K59&lt;0,0,$H59*ROUNDDOWN('別紙２　内訳計算表（入力）'!J60/K$71,2)-K59))</f>
        <v>0</v>
      </c>
      <c r="L60" s="74">
        <f>IF('別紙２　内訳計算表（入力）'!K59="",0,IF($H59*ROUNDDOWN('別紙２　内訳計算表（入力）'!K60/L$71,2)-L59&lt;0,0,$H59*ROUNDDOWN('別紙２　内訳計算表（入力）'!K60/L$71,2)-L59))</f>
        <v>0</v>
      </c>
      <c r="M60" s="74">
        <f>IF('別紙２　内訳計算表（入力）'!L59="",0,IF($H59*ROUNDDOWN('別紙２　内訳計算表（入力）'!L60/M$71,2)-M59&lt;0,0,$H59*ROUNDDOWN('別紙２　内訳計算表（入力）'!L60/M$71,2)-M59))</f>
        <v>0</v>
      </c>
      <c r="N60" s="74">
        <f>IF('別紙２　内訳計算表（入力）'!M59="",0,IF($H59*ROUNDDOWN('別紙２　内訳計算表（入力）'!M60/N$71,2)-N59&lt;0,0,$H59*ROUNDDOWN('別紙２　内訳計算表（入力）'!M60/N$71,2)-N59))</f>
        <v>0</v>
      </c>
      <c r="O60" s="74">
        <f>IF('別紙２　内訳計算表（入力）'!N59="",0,IF($H59*ROUNDDOWN('別紙２　内訳計算表（入力）'!N60/O$71,2)-O59&lt;0,0,$H59*ROUNDDOWN('別紙２　内訳計算表（入力）'!N60/O$71,2)-O59))</f>
        <v>0</v>
      </c>
      <c r="P60" s="74">
        <f>IF('別紙２　内訳計算表（入力）'!O59="",0,IF($H59*ROUNDDOWN('別紙２　内訳計算表（入力）'!O60/P$71,2)-P59&lt;0,0,$H59*ROUNDDOWN('別紙２　内訳計算表（入力）'!O60/P$71,2)-P59))</f>
        <v>0</v>
      </c>
      <c r="Q60" s="74">
        <f>IF('別紙２　内訳計算表（入力）'!P59="",0,IF($H59*ROUNDDOWN('別紙２　内訳計算表（入力）'!P60/Q$71,2)-Q59&lt;0,0,$H59*ROUNDDOWN('別紙２　内訳計算表（入力）'!P60/Q$71,2)-Q59))</f>
        <v>0</v>
      </c>
      <c r="R60" s="74">
        <f>IF('別紙２　内訳計算表（入力）'!Q59="",0,IF($H59*ROUNDDOWN('別紙２　内訳計算表（入力）'!Q60/R$71,2)-R59&lt;0,0,$H59*ROUNDDOWN('別紙２　内訳計算表（入力）'!Q60/R$71,2)-R59))</f>
        <v>0</v>
      </c>
      <c r="S60" s="74">
        <f>IF('別紙２　内訳計算表（入力）'!R59="",0,IF($H59*ROUNDDOWN('別紙２　内訳計算表（入力）'!R60/S$71,2)-S59&lt;0,0,$H59*ROUNDDOWN('別紙２　内訳計算表（入力）'!R60/S$71,2)-S59))</f>
        <v>0</v>
      </c>
      <c r="T60" s="74">
        <f>IF('別紙２　内訳計算表（入力）'!S59="",0,IF($H59*ROUNDDOWN('別紙２　内訳計算表（入力）'!S60/T$71,2)-T59&lt;0,0,$H59*ROUNDDOWN('別紙２　内訳計算表（入力）'!S60/T$71,2)-T59))</f>
        <v>0</v>
      </c>
      <c r="U60" s="74">
        <f>IF('別紙２　内訳計算表（入力）'!T59="",0,IF($H59*ROUNDDOWN('別紙２　内訳計算表（入力）'!T60/U$71,2)-U59&lt;0,0,$H59*ROUNDDOWN('別紙２　内訳計算表（入力）'!T60/U$71,2)-U59))</f>
        <v>0</v>
      </c>
      <c r="V60" s="75">
        <f t="shared" si="2"/>
        <v>0</v>
      </c>
    </row>
    <row r="61" spans="3:23" ht="23.45" customHeight="1" thickBot="1" x14ac:dyDescent="0.2">
      <c r="C61" s="239" t="s">
        <v>15</v>
      </c>
      <c r="D61" s="239"/>
      <c r="E61" s="239"/>
      <c r="F61" s="239"/>
      <c r="G61" s="239"/>
      <c r="H61" s="239"/>
      <c r="I61" s="71" t="s">
        <v>12</v>
      </c>
      <c r="J61" s="76">
        <f>SUM(J7,J9,J11,J13,J15,J17,J19,J21,J23,J25)</f>
        <v>0</v>
      </c>
      <c r="K61" s="76">
        <f t="shared" ref="K61:T61" si="4">SUM(K7,K9,K11,K13,K15,K17,K19,K21,K23,K25)</f>
        <v>0</v>
      </c>
      <c r="L61" s="76">
        <f t="shared" si="4"/>
        <v>0</v>
      </c>
      <c r="M61" s="76">
        <f t="shared" si="4"/>
        <v>0</v>
      </c>
      <c r="N61" s="76">
        <f t="shared" si="4"/>
        <v>0</v>
      </c>
      <c r="O61" s="76">
        <f t="shared" si="4"/>
        <v>0</v>
      </c>
      <c r="P61" s="76">
        <f t="shared" si="4"/>
        <v>0</v>
      </c>
      <c r="Q61" s="76">
        <f t="shared" si="4"/>
        <v>0</v>
      </c>
      <c r="R61" s="76">
        <f t="shared" si="4"/>
        <v>0</v>
      </c>
      <c r="S61" s="76">
        <f t="shared" si="4"/>
        <v>0</v>
      </c>
      <c r="T61" s="76">
        <f t="shared" si="4"/>
        <v>0</v>
      </c>
      <c r="U61" s="76">
        <f>SUM(U7,U9,U11,U13,U15,U17,U19,U21,U23,U25)</f>
        <v>0</v>
      </c>
      <c r="V61" s="77">
        <f>SUM(V7,V9,V11,V13,V15,V17,V19,V21,V23,V25)</f>
        <v>0</v>
      </c>
      <c r="W61" s="62" t="s">
        <v>20</v>
      </c>
    </row>
    <row r="62" spans="3:23" ht="23.45" customHeight="1" thickTop="1" thickBot="1" x14ac:dyDescent="0.2">
      <c r="C62" s="240"/>
      <c r="D62" s="240"/>
      <c r="E62" s="240"/>
      <c r="F62" s="240"/>
      <c r="G62" s="240"/>
      <c r="H62" s="240"/>
      <c r="I62" s="70" t="s">
        <v>13</v>
      </c>
      <c r="J62" s="74">
        <f>SUM(J8,J10,J12,J14,J16,J18,J20,J22,J24,J26)</f>
        <v>0</v>
      </c>
      <c r="K62" s="74">
        <f t="shared" ref="K62:T62" si="5">SUM(K8,K10,K12,K14,K16,K18,K20,K22,K24,K26)</f>
        <v>0</v>
      </c>
      <c r="L62" s="74">
        <f t="shared" si="5"/>
        <v>0</v>
      </c>
      <c r="M62" s="74">
        <f t="shared" si="5"/>
        <v>0</v>
      </c>
      <c r="N62" s="74">
        <f t="shared" si="5"/>
        <v>0</v>
      </c>
      <c r="O62" s="74">
        <f t="shared" si="5"/>
        <v>0</v>
      </c>
      <c r="P62" s="74">
        <f t="shared" si="5"/>
        <v>0</v>
      </c>
      <c r="Q62" s="74">
        <f t="shared" si="5"/>
        <v>0</v>
      </c>
      <c r="R62" s="74">
        <f t="shared" si="5"/>
        <v>0</v>
      </c>
      <c r="S62" s="74">
        <f t="shared" si="5"/>
        <v>0</v>
      </c>
      <c r="T62" s="74">
        <f t="shared" si="5"/>
        <v>0</v>
      </c>
      <c r="U62" s="78">
        <f>SUM(U8,U10,U12,U14,U16,U18,U20,U22,U24,U26)</f>
        <v>0</v>
      </c>
      <c r="V62" s="79">
        <f>SUM(V8,V10,V12,V14,V16,V18,V20,V22,V24,V26,V28,V30,V32,V34,V36,V38,V40,V42,V44)</f>
        <v>0</v>
      </c>
      <c r="W62" s="62" t="s">
        <v>21</v>
      </c>
    </row>
    <row r="63" spans="3:23" ht="18.600000000000001" customHeight="1" thickTop="1" thickBot="1" x14ac:dyDescent="0.2">
      <c r="C63" s="63"/>
      <c r="D63" s="63"/>
      <c r="E63" s="63"/>
      <c r="F63" s="63"/>
      <c r="G63" s="63"/>
      <c r="H63" s="63"/>
      <c r="I63" s="64"/>
      <c r="J63" s="65"/>
      <c r="K63" s="65"/>
      <c r="L63" s="65"/>
      <c r="M63" s="65"/>
      <c r="N63" s="65"/>
      <c r="O63" s="65"/>
      <c r="P63" s="65"/>
      <c r="Q63" s="65"/>
      <c r="R63" s="65"/>
      <c r="S63" s="65"/>
      <c r="T63" s="65"/>
      <c r="U63" s="65"/>
      <c r="V63" s="64"/>
      <c r="W63" s="66" t="s">
        <v>22</v>
      </c>
    </row>
    <row r="64" spans="3:23" ht="24" customHeight="1" x14ac:dyDescent="0.15">
      <c r="C64" s="244" t="s">
        <v>18</v>
      </c>
      <c r="D64" s="244"/>
      <c r="E64" s="244"/>
      <c r="F64" s="63"/>
      <c r="G64" s="63"/>
      <c r="H64" s="63"/>
      <c r="I64" s="64"/>
      <c r="J64" s="65"/>
      <c r="K64" s="65"/>
      <c r="L64" s="65"/>
      <c r="M64" s="65"/>
      <c r="N64" s="65"/>
      <c r="O64" s="65"/>
      <c r="P64" s="65"/>
      <c r="Q64" s="65"/>
      <c r="R64" s="248" t="s">
        <v>31</v>
      </c>
      <c r="S64" s="249"/>
      <c r="T64" s="249"/>
      <c r="U64" s="249"/>
      <c r="V64" s="249"/>
      <c r="W64" s="250"/>
    </row>
    <row r="65" spans="3:23" ht="24" customHeight="1" thickBot="1" x14ac:dyDescent="0.2">
      <c r="C65" s="65" t="s">
        <v>19</v>
      </c>
      <c r="D65" s="65"/>
      <c r="E65" s="65"/>
      <c r="F65" s="65"/>
      <c r="G65" s="65"/>
      <c r="H65" s="65"/>
      <c r="I65" s="65"/>
      <c r="J65" s="65"/>
      <c r="K65" s="65"/>
      <c r="L65" s="65"/>
      <c r="M65" s="65"/>
      <c r="N65" s="65"/>
      <c r="O65" s="65"/>
      <c r="P65" s="65"/>
      <c r="Q65" s="65"/>
      <c r="R65" s="245" t="s">
        <v>23</v>
      </c>
      <c r="S65" s="246"/>
      <c r="T65" s="246"/>
      <c r="U65" s="246"/>
      <c r="V65" s="246"/>
      <c r="W65" s="247"/>
    </row>
    <row r="66" spans="3:23" ht="24" customHeight="1" x14ac:dyDescent="0.15">
      <c r="C66" s="242" t="s">
        <v>17</v>
      </c>
      <c r="D66" s="242"/>
      <c r="E66" s="242"/>
      <c r="F66" s="242"/>
      <c r="G66" s="242"/>
      <c r="H66" s="242"/>
      <c r="I66" s="242"/>
      <c r="J66" s="242"/>
      <c r="K66" s="242"/>
      <c r="L66" s="242"/>
      <c r="M66" s="242"/>
      <c r="N66" s="242"/>
      <c r="O66" s="242"/>
      <c r="P66" s="242"/>
      <c r="Q66" s="242"/>
      <c r="R66" s="242"/>
      <c r="S66" s="242"/>
      <c r="T66" s="242"/>
      <c r="U66" s="242"/>
      <c r="V66" s="242"/>
    </row>
    <row r="67" spans="3:23" ht="24" customHeight="1" x14ac:dyDescent="0.15">
      <c r="C67" s="241" t="s">
        <v>159</v>
      </c>
      <c r="D67" s="241"/>
      <c r="E67" s="241"/>
      <c r="F67" s="241"/>
      <c r="G67" s="241"/>
      <c r="H67" s="241"/>
      <c r="I67" s="241"/>
      <c r="J67" s="241"/>
      <c r="K67" s="241"/>
      <c r="L67" s="241"/>
      <c r="M67" s="241"/>
      <c r="N67" s="241"/>
      <c r="O67" s="241"/>
      <c r="P67" s="241"/>
      <c r="Q67" s="241"/>
      <c r="R67" s="241"/>
      <c r="S67" s="241"/>
      <c r="T67" s="241"/>
      <c r="U67" s="241"/>
      <c r="V67" s="241"/>
    </row>
    <row r="68" spans="3:23" ht="24" customHeight="1" x14ac:dyDescent="0.15">
      <c r="C68" s="243" t="s">
        <v>160</v>
      </c>
      <c r="D68" s="243"/>
      <c r="E68" s="243"/>
      <c r="F68" s="243"/>
      <c r="G68" s="243"/>
      <c r="H68" s="243"/>
      <c r="I68" s="243"/>
      <c r="J68" s="243"/>
      <c r="K68" s="243"/>
      <c r="L68" s="243"/>
      <c r="M68" s="243"/>
      <c r="N68" s="243"/>
      <c r="O68" s="243"/>
      <c r="P68" s="243"/>
      <c r="Q68" s="243"/>
      <c r="R68" s="243"/>
      <c r="S68" s="243"/>
      <c r="T68" s="243"/>
      <c r="U68" s="243"/>
      <c r="V68" s="243"/>
    </row>
    <row r="69" spans="3:23" ht="24" customHeight="1" x14ac:dyDescent="0.15">
      <c r="C69" s="243" t="s">
        <v>161</v>
      </c>
      <c r="D69" s="243"/>
      <c r="E69" s="243"/>
      <c r="F69" s="243"/>
      <c r="G69" s="243"/>
      <c r="H69" s="243"/>
      <c r="I69" s="243"/>
      <c r="J69" s="243"/>
      <c r="K69" s="243"/>
      <c r="L69" s="243"/>
      <c r="M69" s="243"/>
      <c r="N69" s="243"/>
      <c r="O69" s="243"/>
      <c r="P69" s="243"/>
      <c r="Q69" s="243"/>
      <c r="R69" s="243"/>
      <c r="S69" s="243"/>
      <c r="T69" s="243"/>
      <c r="U69" s="243"/>
      <c r="V69" s="243"/>
    </row>
    <row r="70" spans="3:23" ht="23.25" customHeight="1" x14ac:dyDescent="0.15">
      <c r="D70" s="67"/>
      <c r="E70" s="67"/>
      <c r="F70" s="67"/>
      <c r="G70" s="67"/>
      <c r="H70" s="67"/>
      <c r="I70" s="67"/>
      <c r="J70" s="67"/>
      <c r="K70" s="67"/>
      <c r="L70" s="67"/>
      <c r="M70" s="67"/>
      <c r="N70" s="67"/>
      <c r="O70" s="67"/>
      <c r="P70" s="67"/>
      <c r="Q70" s="67"/>
      <c r="R70" s="67"/>
      <c r="S70" s="67"/>
      <c r="T70" s="67"/>
      <c r="U70" s="67"/>
      <c r="V70" s="67"/>
    </row>
    <row r="71" spans="3:23" x14ac:dyDescent="0.15">
      <c r="J71" s="8">
        <v>30</v>
      </c>
      <c r="K71" s="8">
        <v>31</v>
      </c>
      <c r="L71" s="8">
        <v>30</v>
      </c>
      <c r="M71" s="8">
        <v>31</v>
      </c>
      <c r="N71" s="8">
        <v>31</v>
      </c>
      <c r="O71" s="8">
        <v>30</v>
      </c>
      <c r="P71" s="8">
        <v>31</v>
      </c>
      <c r="Q71" s="8">
        <v>30</v>
      </c>
      <c r="R71" s="8">
        <v>31</v>
      </c>
      <c r="S71" s="8">
        <v>31</v>
      </c>
      <c r="T71" s="8">
        <v>28</v>
      </c>
      <c r="U71" s="8">
        <v>31</v>
      </c>
    </row>
  </sheetData>
  <mergeCells count="178">
    <mergeCell ref="H57:H58"/>
    <mergeCell ref="C57:C58"/>
    <mergeCell ref="D57:D58"/>
    <mergeCell ref="E57:E58"/>
    <mergeCell ref="F57:F58"/>
    <mergeCell ref="G57:G58"/>
    <mergeCell ref="H59:H60"/>
    <mergeCell ref="C59:C60"/>
    <mergeCell ref="D59:D60"/>
    <mergeCell ref="E59:E60"/>
    <mergeCell ref="F59:F60"/>
    <mergeCell ref="G59:G60"/>
    <mergeCell ref="H53:H54"/>
    <mergeCell ref="C55:C56"/>
    <mergeCell ref="D55:D56"/>
    <mergeCell ref="E55:E56"/>
    <mergeCell ref="F55:F56"/>
    <mergeCell ref="G55:G56"/>
    <mergeCell ref="H55:H56"/>
    <mergeCell ref="C53:C54"/>
    <mergeCell ref="D53:D54"/>
    <mergeCell ref="E53:E54"/>
    <mergeCell ref="F53:F54"/>
    <mergeCell ref="G53:G54"/>
    <mergeCell ref="H49:H50"/>
    <mergeCell ref="C51:C52"/>
    <mergeCell ref="D51:D52"/>
    <mergeCell ref="E51:E52"/>
    <mergeCell ref="F51:F52"/>
    <mergeCell ref="G51:G52"/>
    <mergeCell ref="H51:H52"/>
    <mergeCell ref="C49:C50"/>
    <mergeCell ref="D49:D50"/>
    <mergeCell ref="E49:E50"/>
    <mergeCell ref="F49:F50"/>
    <mergeCell ref="G49:G50"/>
    <mergeCell ref="C47:C48"/>
    <mergeCell ref="D47:D48"/>
    <mergeCell ref="E47:E48"/>
    <mergeCell ref="F47:F48"/>
    <mergeCell ref="G47:G48"/>
    <mergeCell ref="H47:H48"/>
    <mergeCell ref="C45:C46"/>
    <mergeCell ref="D45:D46"/>
    <mergeCell ref="E45:E46"/>
    <mergeCell ref="F45:F46"/>
    <mergeCell ref="G45:G46"/>
    <mergeCell ref="H39:H40"/>
    <mergeCell ref="C39:C40"/>
    <mergeCell ref="D39:D40"/>
    <mergeCell ref="E39:E40"/>
    <mergeCell ref="F39:F40"/>
    <mergeCell ref="G39:G40"/>
    <mergeCell ref="H43:H44"/>
    <mergeCell ref="H45:H46"/>
    <mergeCell ref="H41:H42"/>
    <mergeCell ref="C43:C44"/>
    <mergeCell ref="D43:D44"/>
    <mergeCell ref="E43:E44"/>
    <mergeCell ref="F43:F44"/>
    <mergeCell ref="G43:G44"/>
    <mergeCell ref="C41:C42"/>
    <mergeCell ref="D41:D42"/>
    <mergeCell ref="E41:E42"/>
    <mergeCell ref="F41:F42"/>
    <mergeCell ref="G41:G42"/>
    <mergeCell ref="E29:E30"/>
    <mergeCell ref="F29:F30"/>
    <mergeCell ref="G29:G30"/>
    <mergeCell ref="H29:H30"/>
    <mergeCell ref="C27:C28"/>
    <mergeCell ref="H35:H36"/>
    <mergeCell ref="C37:C38"/>
    <mergeCell ref="D37:D38"/>
    <mergeCell ref="E37:E38"/>
    <mergeCell ref="F37:F38"/>
    <mergeCell ref="G37:G38"/>
    <mergeCell ref="H37:H38"/>
    <mergeCell ref="C35:C36"/>
    <mergeCell ref="D35:D36"/>
    <mergeCell ref="E35:E36"/>
    <mergeCell ref="F35:F36"/>
    <mergeCell ref="G35:G36"/>
    <mergeCell ref="C68:V68"/>
    <mergeCell ref="E7:E8"/>
    <mergeCell ref="C13:C14"/>
    <mergeCell ref="H13:H14"/>
    <mergeCell ref="G13:G14"/>
    <mergeCell ref="F13:F14"/>
    <mergeCell ref="H11:H12"/>
    <mergeCell ref="G11:G12"/>
    <mergeCell ref="F11:F12"/>
    <mergeCell ref="H7:H8"/>
    <mergeCell ref="G7:G8"/>
    <mergeCell ref="F7:F8"/>
    <mergeCell ref="H9:H10"/>
    <mergeCell ref="G9:G10"/>
    <mergeCell ref="F9:F10"/>
    <mergeCell ref="E11:E12"/>
    <mergeCell ref="D11:D12"/>
    <mergeCell ref="E9:E10"/>
    <mergeCell ref="D9:D10"/>
    <mergeCell ref="C9:C10"/>
    <mergeCell ref="C15:C16"/>
    <mergeCell ref="D15:D16"/>
    <mergeCell ref="E15:E16"/>
    <mergeCell ref="F15:F16"/>
    <mergeCell ref="C69:V69"/>
    <mergeCell ref="C64:E64"/>
    <mergeCell ref="R65:W65"/>
    <mergeCell ref="R64:W64"/>
    <mergeCell ref="H4:H6"/>
    <mergeCell ref="G4:G6"/>
    <mergeCell ref="F4:F6"/>
    <mergeCell ref="E4:E6"/>
    <mergeCell ref="D4:D6"/>
    <mergeCell ref="H17:H18"/>
    <mergeCell ref="C19:C20"/>
    <mergeCell ref="D19:D20"/>
    <mergeCell ref="E19:E20"/>
    <mergeCell ref="F19:F20"/>
    <mergeCell ref="G19:G20"/>
    <mergeCell ref="H19:H20"/>
    <mergeCell ref="C17:C18"/>
    <mergeCell ref="D17:D18"/>
    <mergeCell ref="E17:E18"/>
    <mergeCell ref="F17:F18"/>
    <mergeCell ref="D27:D28"/>
    <mergeCell ref="E27:E28"/>
    <mergeCell ref="F27:F28"/>
    <mergeCell ref="G27:G28"/>
    <mergeCell ref="C61:H62"/>
    <mergeCell ref="C67:V67"/>
    <mergeCell ref="C66:V66"/>
    <mergeCell ref="C25:C26"/>
    <mergeCell ref="D25:D26"/>
    <mergeCell ref="E25:E26"/>
    <mergeCell ref="F25:F26"/>
    <mergeCell ref="G25:G26"/>
    <mergeCell ref="H25:H26"/>
    <mergeCell ref="H27:H28"/>
    <mergeCell ref="C29:C30"/>
    <mergeCell ref="D29:D30"/>
    <mergeCell ref="H31:H32"/>
    <mergeCell ref="C33:C34"/>
    <mergeCell ref="D33:D34"/>
    <mergeCell ref="E33:E34"/>
    <mergeCell ref="F33:F34"/>
    <mergeCell ref="G33:G34"/>
    <mergeCell ref="H33:H34"/>
    <mergeCell ref="C31:C32"/>
    <mergeCell ref="D31:D32"/>
    <mergeCell ref="E31:E32"/>
    <mergeCell ref="F31:F32"/>
    <mergeCell ref="G31:G32"/>
    <mergeCell ref="G23:G24"/>
    <mergeCell ref="H23:H24"/>
    <mergeCell ref="C7:C8"/>
    <mergeCell ref="H15:H16"/>
    <mergeCell ref="G17:G18"/>
    <mergeCell ref="C4:C6"/>
    <mergeCell ref="D7:D8"/>
    <mergeCell ref="I5:V5"/>
    <mergeCell ref="I4:V4"/>
    <mergeCell ref="C21:C22"/>
    <mergeCell ref="D21:D22"/>
    <mergeCell ref="E21:E22"/>
    <mergeCell ref="F21:F22"/>
    <mergeCell ref="G21:G22"/>
    <mergeCell ref="H21:H22"/>
    <mergeCell ref="C23:C24"/>
    <mergeCell ref="D23:D24"/>
    <mergeCell ref="E23:E24"/>
    <mergeCell ref="F23:F24"/>
    <mergeCell ref="C11:C12"/>
    <mergeCell ref="G15:G16"/>
    <mergeCell ref="E13:E14"/>
    <mergeCell ref="D13:D14"/>
  </mergeCells>
  <phoneticPr fontId="4"/>
  <printOptions horizontalCentered="1"/>
  <pageMargins left="0.39370078740157483" right="0.39370078740157483" top="0.59055118110236227" bottom="0.39370078740157483" header="0.31496062992125984" footer="0.31496062992125984"/>
  <pageSetup paperSize="9" scale="37"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L53"/>
  <sheetViews>
    <sheetView view="pageBreakPreview" zoomScaleNormal="100" zoomScaleSheetLayoutView="100" workbookViewId="0">
      <selection activeCell="B2" sqref="B2:F2"/>
    </sheetView>
  </sheetViews>
  <sheetFormatPr defaultRowHeight="13.5" x14ac:dyDescent="0.15"/>
  <cols>
    <col min="1" max="1" width="1.75" customWidth="1"/>
    <col min="2" max="2" width="17.875" customWidth="1"/>
    <col min="3" max="3" width="23.375" customWidth="1"/>
    <col min="4" max="4" width="2.375" customWidth="1"/>
    <col min="5" max="5" width="22.875" customWidth="1"/>
    <col min="6" max="6" width="29.375" customWidth="1"/>
    <col min="7" max="7" width="1.75" customWidth="1"/>
    <col min="9" max="9" width="10.25" bestFit="1" customWidth="1"/>
    <col min="10" max="10" width="12.75" bestFit="1" customWidth="1"/>
    <col min="11" max="11" width="11.375" bestFit="1" customWidth="1"/>
    <col min="12" max="12" width="10.25" bestFit="1" customWidth="1"/>
  </cols>
  <sheetData>
    <row r="1" spans="1:12" ht="21" customHeight="1" x14ac:dyDescent="0.15">
      <c r="A1" s="9" t="s">
        <v>55</v>
      </c>
      <c r="B1" s="9"/>
      <c r="C1" s="9"/>
      <c r="D1" s="29"/>
      <c r="E1" s="30"/>
      <c r="F1" s="9"/>
      <c r="G1" s="9"/>
    </row>
    <row r="2" spans="1:12" ht="21" customHeight="1" x14ac:dyDescent="0.15">
      <c r="A2" s="9"/>
      <c r="B2" s="257" t="s">
        <v>244</v>
      </c>
      <c r="C2" s="257"/>
      <c r="D2" s="257"/>
      <c r="E2" s="257"/>
      <c r="F2" s="257"/>
      <c r="G2" s="9"/>
    </row>
    <row r="3" spans="1:12" ht="15" customHeight="1" x14ac:dyDescent="0.15">
      <c r="A3" s="9"/>
      <c r="B3" s="9"/>
      <c r="C3" s="9"/>
      <c r="D3" s="29"/>
      <c r="E3" s="30"/>
      <c r="F3" s="9"/>
      <c r="G3" s="9"/>
    </row>
    <row r="4" spans="1:12" ht="18" customHeight="1" thickBot="1" x14ac:dyDescent="0.2">
      <c r="A4" s="9"/>
      <c r="B4" s="9" t="s">
        <v>56</v>
      </c>
      <c r="C4" s="9"/>
      <c r="D4" s="29"/>
      <c r="E4" s="30"/>
      <c r="F4" s="9"/>
      <c r="G4" s="9"/>
    </row>
    <row r="5" spans="1:12" ht="19.5" customHeight="1" x14ac:dyDescent="0.15">
      <c r="A5" s="9"/>
      <c r="B5" s="258" t="s">
        <v>165</v>
      </c>
      <c r="C5" s="259"/>
      <c r="D5" s="260" t="s">
        <v>166</v>
      </c>
      <c r="E5" s="261"/>
      <c r="F5" s="31" t="s">
        <v>59</v>
      </c>
      <c r="G5" s="9"/>
    </row>
    <row r="6" spans="1:12" ht="33" customHeight="1" thickBot="1" x14ac:dyDescent="0.2">
      <c r="A6" s="9"/>
      <c r="B6" s="262" t="s">
        <v>60</v>
      </c>
      <c r="C6" s="94" t="s">
        <v>61</v>
      </c>
      <c r="D6" s="32" t="s">
        <v>62</v>
      </c>
      <c r="E6" s="80">
        <f>'別紙　調書'!F8</f>
        <v>0</v>
      </c>
      <c r="F6" s="97"/>
      <c r="G6" s="9"/>
    </row>
    <row r="7" spans="1:12" ht="24" customHeight="1" thickBot="1" x14ac:dyDescent="0.2">
      <c r="A7" s="9"/>
      <c r="B7" s="263"/>
      <c r="C7" s="95" t="s">
        <v>63</v>
      </c>
      <c r="D7" s="33" t="s">
        <v>64</v>
      </c>
      <c r="E7" s="81">
        <v>0</v>
      </c>
      <c r="F7" s="98"/>
      <c r="G7" s="9"/>
      <c r="I7" s="177"/>
      <c r="K7" s="177"/>
    </row>
    <row r="8" spans="1:12" ht="24" customHeight="1" thickBot="1" x14ac:dyDescent="0.2">
      <c r="A8" s="9"/>
      <c r="B8" s="251" t="s">
        <v>65</v>
      </c>
      <c r="C8" s="95" t="s">
        <v>66</v>
      </c>
      <c r="D8" s="33" t="s">
        <v>101</v>
      </c>
      <c r="E8" s="81">
        <f>'別紙２　内訳計算表（出力）'!V61</f>
        <v>0</v>
      </c>
      <c r="F8" s="98"/>
      <c r="G8" s="9"/>
      <c r="I8" s="177"/>
      <c r="K8" s="177"/>
    </row>
    <row r="9" spans="1:12" ht="24" customHeight="1" thickBot="1" x14ac:dyDescent="0.2">
      <c r="A9" s="9"/>
      <c r="B9" s="253"/>
      <c r="C9" s="96" t="s">
        <v>67</v>
      </c>
      <c r="D9" s="172" t="s">
        <v>68</v>
      </c>
      <c r="E9" s="82"/>
      <c r="F9" s="99"/>
      <c r="G9" s="9"/>
      <c r="I9" s="177"/>
      <c r="J9" s="177"/>
      <c r="K9" s="177"/>
      <c r="L9" s="178"/>
    </row>
    <row r="10" spans="1:12" ht="24" customHeight="1" x14ac:dyDescent="0.15">
      <c r="A10" s="9"/>
      <c r="B10" s="251" t="s">
        <v>69</v>
      </c>
      <c r="C10" s="109" t="s">
        <v>219</v>
      </c>
      <c r="D10" s="254" t="s">
        <v>70</v>
      </c>
      <c r="E10" s="83"/>
      <c r="F10" s="166"/>
      <c r="G10" s="9"/>
      <c r="H10" t="str">
        <f>IF(SUM(E10:E13)=SUM(E36:E39),"○","×")</f>
        <v>○</v>
      </c>
      <c r="I10" s="177"/>
      <c r="J10" s="177"/>
      <c r="K10" s="177"/>
      <c r="L10" s="178"/>
    </row>
    <row r="11" spans="1:12" ht="24" customHeight="1" x14ac:dyDescent="0.15">
      <c r="A11" s="9"/>
      <c r="B11" s="252"/>
      <c r="C11" s="110" t="s">
        <v>220</v>
      </c>
      <c r="D11" s="255"/>
      <c r="E11" s="84"/>
      <c r="F11" s="101"/>
      <c r="G11" s="9"/>
      <c r="I11" s="177"/>
      <c r="J11" s="177"/>
      <c r="K11" s="177"/>
      <c r="L11" s="178"/>
    </row>
    <row r="12" spans="1:12" ht="24" customHeight="1" x14ac:dyDescent="0.15">
      <c r="A12" s="9"/>
      <c r="B12" s="252"/>
      <c r="C12" s="110" t="s">
        <v>221</v>
      </c>
      <c r="D12" s="255"/>
      <c r="E12" s="84"/>
      <c r="F12" s="101"/>
      <c r="G12" s="9"/>
      <c r="I12" s="177"/>
      <c r="J12" s="177"/>
      <c r="K12" s="177"/>
      <c r="L12" s="178"/>
    </row>
    <row r="13" spans="1:12" ht="24" customHeight="1" thickBot="1" x14ac:dyDescent="0.2">
      <c r="A13" s="9"/>
      <c r="B13" s="253"/>
      <c r="C13" s="111" t="s">
        <v>222</v>
      </c>
      <c r="D13" s="256"/>
      <c r="E13" s="115"/>
      <c r="F13" s="102"/>
      <c r="G13" s="9"/>
      <c r="I13" s="185"/>
      <c r="J13" s="177"/>
      <c r="K13" s="177"/>
      <c r="L13" s="178"/>
    </row>
    <row r="14" spans="1:12" ht="24" customHeight="1" x14ac:dyDescent="0.15">
      <c r="A14" s="9"/>
      <c r="B14" s="251" t="s">
        <v>71</v>
      </c>
      <c r="C14" s="109"/>
      <c r="D14" s="267" t="s">
        <v>72</v>
      </c>
      <c r="E14" s="114"/>
      <c r="F14" s="100"/>
      <c r="G14" s="9"/>
      <c r="I14" s="185"/>
      <c r="K14" s="177"/>
      <c r="L14" s="178"/>
    </row>
    <row r="15" spans="1:12" ht="24" customHeight="1" thickBot="1" x14ac:dyDescent="0.2">
      <c r="A15" s="9"/>
      <c r="B15" s="266"/>
      <c r="C15" s="112"/>
      <c r="D15" s="268"/>
      <c r="E15" s="86"/>
      <c r="F15" s="103"/>
      <c r="G15" s="9"/>
      <c r="I15" s="185"/>
      <c r="K15" s="177"/>
      <c r="L15" s="178"/>
    </row>
    <row r="16" spans="1:12" ht="24" customHeight="1" x14ac:dyDescent="0.15">
      <c r="A16" s="9"/>
      <c r="B16" s="251" t="s">
        <v>228</v>
      </c>
      <c r="C16" s="179" t="s">
        <v>223</v>
      </c>
      <c r="D16" s="272" t="s">
        <v>74</v>
      </c>
      <c r="E16" s="183"/>
      <c r="F16" s="101"/>
      <c r="G16" s="9"/>
      <c r="I16" s="185"/>
      <c r="J16" s="177"/>
      <c r="K16" s="177"/>
      <c r="L16" s="178"/>
    </row>
    <row r="17" spans="1:12" ht="24" customHeight="1" thickBot="1" x14ac:dyDescent="0.2">
      <c r="A17" s="9"/>
      <c r="B17" s="253"/>
      <c r="C17" s="96" t="s">
        <v>224</v>
      </c>
      <c r="D17" s="273"/>
      <c r="E17" s="180"/>
      <c r="F17" s="104"/>
      <c r="G17" s="9"/>
      <c r="I17" s="185"/>
      <c r="J17" s="177"/>
      <c r="K17" s="177"/>
      <c r="L17" s="178"/>
    </row>
    <row r="18" spans="1:12" ht="15" customHeight="1" x14ac:dyDescent="0.15">
      <c r="A18" s="9"/>
      <c r="B18" s="274" t="s">
        <v>15</v>
      </c>
      <c r="C18" s="275"/>
      <c r="D18" s="269" t="s">
        <v>75</v>
      </c>
      <c r="E18" s="270"/>
      <c r="F18" s="271"/>
      <c r="G18" s="9"/>
      <c r="I18" s="185"/>
      <c r="K18" s="177"/>
    </row>
    <row r="19" spans="1:12" ht="24" customHeight="1" x14ac:dyDescent="0.15">
      <c r="A19" s="9"/>
      <c r="B19" s="276"/>
      <c r="C19" s="277"/>
      <c r="D19" s="173" t="s">
        <v>76</v>
      </c>
      <c r="E19" s="105">
        <f>SUM(E6:E17)</f>
        <v>0</v>
      </c>
      <c r="F19" s="107"/>
      <c r="G19" s="9"/>
      <c r="H19" t="str">
        <f>IF(E19=E44,"○","×")</f>
        <v>○</v>
      </c>
      <c r="I19" s="185"/>
      <c r="K19" s="177"/>
    </row>
    <row r="20" spans="1:12" ht="15" customHeight="1" x14ac:dyDescent="0.15">
      <c r="A20" s="9"/>
      <c r="B20" s="36"/>
      <c r="C20" s="278" t="s">
        <v>77</v>
      </c>
      <c r="D20" s="280" t="s">
        <v>78</v>
      </c>
      <c r="E20" s="281"/>
      <c r="F20" s="282"/>
      <c r="G20" s="9"/>
      <c r="I20" s="185"/>
      <c r="K20" s="177"/>
    </row>
    <row r="21" spans="1:12" ht="18" customHeight="1" thickBot="1" x14ac:dyDescent="0.2">
      <c r="A21" s="9"/>
      <c r="B21" s="37"/>
      <c r="C21" s="279"/>
      <c r="D21" s="38" t="s">
        <v>79</v>
      </c>
      <c r="E21" s="106">
        <f>SUM(E7,E8,E14:E15)</f>
        <v>0</v>
      </c>
      <c r="F21" s="108"/>
      <c r="G21" s="9"/>
      <c r="I21" s="185"/>
      <c r="K21" s="177"/>
    </row>
    <row r="22" spans="1:12" ht="19.5" customHeight="1" x14ac:dyDescent="0.15">
      <c r="A22" s="9"/>
      <c r="B22" s="9"/>
      <c r="C22" s="9"/>
      <c r="D22" s="29"/>
      <c r="E22" s="30"/>
      <c r="F22" s="40"/>
      <c r="G22" s="9"/>
      <c r="I22" s="185"/>
      <c r="K22" s="177"/>
    </row>
    <row r="23" spans="1:12" ht="24" customHeight="1" thickBot="1" x14ac:dyDescent="0.2">
      <c r="A23" s="9"/>
      <c r="B23" s="9" t="s">
        <v>80</v>
      </c>
      <c r="C23" s="9"/>
      <c r="D23" s="29"/>
      <c r="E23" s="30"/>
      <c r="F23" s="40"/>
      <c r="G23" s="9"/>
      <c r="I23" s="185"/>
      <c r="K23" s="177"/>
    </row>
    <row r="24" spans="1:12" ht="24" customHeight="1" thickBot="1" x14ac:dyDescent="0.2">
      <c r="A24" s="41"/>
      <c r="B24" s="258" t="s">
        <v>57</v>
      </c>
      <c r="C24" s="259"/>
      <c r="D24" s="264" t="s">
        <v>58</v>
      </c>
      <c r="E24" s="265"/>
      <c r="F24" s="42" t="s">
        <v>59</v>
      </c>
      <c r="G24" s="9"/>
      <c r="I24" s="185"/>
      <c r="K24" s="177"/>
    </row>
    <row r="25" spans="1:12" ht="24" customHeight="1" x14ac:dyDescent="0.15">
      <c r="A25" s="41"/>
      <c r="B25" s="262" t="s">
        <v>81</v>
      </c>
      <c r="C25" s="182" t="s">
        <v>229</v>
      </c>
      <c r="D25" s="267" t="s">
        <v>82</v>
      </c>
      <c r="E25" s="85"/>
      <c r="F25" s="167"/>
      <c r="G25" s="9"/>
      <c r="I25" s="186"/>
      <c r="J25" s="177"/>
      <c r="K25" s="177"/>
      <c r="L25" s="178"/>
    </row>
    <row r="26" spans="1:12" ht="24" customHeight="1" thickBot="1" x14ac:dyDescent="0.2">
      <c r="A26" s="41"/>
      <c r="B26" s="253"/>
      <c r="C26" s="110" t="s">
        <v>230</v>
      </c>
      <c r="D26" s="268"/>
      <c r="E26" s="86"/>
      <c r="F26" s="168"/>
      <c r="G26" s="9"/>
      <c r="I26" s="186"/>
      <c r="J26" s="177"/>
      <c r="K26" s="177"/>
      <c r="L26" s="178"/>
    </row>
    <row r="27" spans="1:12" ht="23.25" customHeight="1" thickBot="1" x14ac:dyDescent="0.2">
      <c r="A27" s="41"/>
      <c r="B27" s="283" t="s">
        <v>83</v>
      </c>
      <c r="C27" s="284" t="s">
        <v>84</v>
      </c>
      <c r="D27" s="285"/>
      <c r="E27" s="285"/>
      <c r="F27" s="286"/>
      <c r="G27" s="9"/>
      <c r="I27" s="185"/>
      <c r="J27" s="177"/>
      <c r="K27" s="177"/>
      <c r="L27" s="178"/>
    </row>
    <row r="28" spans="1:12" ht="23.25" customHeight="1" x14ac:dyDescent="0.15">
      <c r="A28" s="41"/>
      <c r="B28" s="283"/>
      <c r="C28" s="110" t="s">
        <v>231</v>
      </c>
      <c r="D28" s="267"/>
      <c r="E28" s="85"/>
      <c r="F28" s="101"/>
      <c r="G28" s="9"/>
      <c r="I28" s="186"/>
      <c r="J28" s="177"/>
      <c r="K28" s="177"/>
      <c r="L28" s="178"/>
    </row>
    <row r="29" spans="1:12" ht="23.25" customHeight="1" x14ac:dyDescent="0.15">
      <c r="A29" s="41"/>
      <c r="B29" s="283"/>
      <c r="C29" s="110" t="s">
        <v>232</v>
      </c>
      <c r="D29" s="287"/>
      <c r="E29" s="114"/>
      <c r="F29" s="101"/>
      <c r="G29" s="9"/>
      <c r="I29" s="186"/>
      <c r="J29" s="177"/>
      <c r="K29" s="177"/>
      <c r="L29" s="178"/>
    </row>
    <row r="30" spans="1:12" ht="23.25" customHeight="1" x14ac:dyDescent="0.15">
      <c r="A30" s="41"/>
      <c r="B30" s="283"/>
      <c r="C30" s="110" t="s">
        <v>233</v>
      </c>
      <c r="D30" s="287"/>
      <c r="E30" s="114"/>
      <c r="F30" s="101"/>
      <c r="G30" s="9"/>
      <c r="I30" s="186"/>
      <c r="J30" s="177"/>
      <c r="K30" s="177"/>
      <c r="L30" s="178"/>
    </row>
    <row r="31" spans="1:12" ht="23.25" customHeight="1" x14ac:dyDescent="0.15">
      <c r="A31" s="41"/>
      <c r="B31" s="283"/>
      <c r="C31" s="110" t="s">
        <v>234</v>
      </c>
      <c r="D31" s="287"/>
      <c r="E31" s="114"/>
      <c r="F31" s="101"/>
      <c r="G31" s="9"/>
      <c r="I31" s="186"/>
      <c r="J31" s="177"/>
      <c r="K31" s="177"/>
      <c r="L31" s="178"/>
    </row>
    <row r="32" spans="1:12" ht="23.25" customHeight="1" x14ac:dyDescent="0.15">
      <c r="A32" s="41"/>
      <c r="B32" s="283"/>
      <c r="C32" s="110" t="s">
        <v>235</v>
      </c>
      <c r="D32" s="287"/>
      <c r="E32" s="114"/>
      <c r="F32" s="101"/>
      <c r="G32" s="9"/>
      <c r="I32" s="186"/>
      <c r="J32" s="177"/>
      <c r="K32" s="177"/>
      <c r="L32" s="178"/>
    </row>
    <row r="33" spans="1:12" ht="23.25" customHeight="1" x14ac:dyDescent="0.15">
      <c r="A33" s="41"/>
      <c r="B33" s="283"/>
      <c r="C33" s="110" t="s">
        <v>236</v>
      </c>
      <c r="D33" s="287"/>
      <c r="E33" s="114"/>
      <c r="F33" s="101"/>
      <c r="G33" s="9"/>
      <c r="I33" s="186"/>
      <c r="J33" s="177"/>
      <c r="K33" s="177"/>
      <c r="L33" s="178"/>
    </row>
    <row r="34" spans="1:12" ht="23.25" customHeight="1" x14ac:dyDescent="0.15">
      <c r="A34" s="41"/>
      <c r="B34" s="283"/>
      <c r="C34" s="111" t="s">
        <v>237</v>
      </c>
      <c r="D34" s="287"/>
      <c r="E34" s="114"/>
      <c r="F34" s="101"/>
      <c r="G34" s="9"/>
      <c r="I34" s="186"/>
      <c r="J34" s="177"/>
      <c r="K34" s="177"/>
      <c r="L34" s="178"/>
    </row>
    <row r="35" spans="1:12" ht="23.25" customHeight="1" thickBot="1" x14ac:dyDescent="0.2">
      <c r="A35" s="41"/>
      <c r="B35" s="283"/>
      <c r="C35" s="284" t="s">
        <v>86</v>
      </c>
      <c r="D35" s="285"/>
      <c r="E35" s="285"/>
      <c r="F35" s="286"/>
      <c r="G35" s="9"/>
      <c r="I35" s="185"/>
      <c r="K35" s="177"/>
    </row>
    <row r="36" spans="1:12" ht="21" customHeight="1" x14ac:dyDescent="0.15">
      <c r="A36" s="41"/>
      <c r="B36" s="283"/>
      <c r="C36" s="109" t="s">
        <v>219</v>
      </c>
      <c r="D36" s="254" t="s">
        <v>87</v>
      </c>
      <c r="E36" s="83">
        <f>E10</f>
        <v>0</v>
      </c>
      <c r="F36" s="101"/>
      <c r="G36" s="9"/>
      <c r="I36" s="185"/>
      <c r="K36" s="177"/>
    </row>
    <row r="37" spans="1:12" ht="21" customHeight="1" x14ac:dyDescent="0.15">
      <c r="A37" s="41"/>
      <c r="B37" s="283"/>
      <c r="C37" s="110" t="s">
        <v>220</v>
      </c>
      <c r="D37" s="255"/>
      <c r="E37" s="84">
        <f>E11</f>
        <v>0</v>
      </c>
      <c r="F37" s="101"/>
      <c r="G37" s="9"/>
      <c r="I37" s="185"/>
      <c r="K37" s="177"/>
    </row>
    <row r="38" spans="1:12" ht="21" customHeight="1" x14ac:dyDescent="0.15">
      <c r="A38" s="41"/>
      <c r="B38" s="283"/>
      <c r="C38" s="110" t="s">
        <v>221</v>
      </c>
      <c r="D38" s="255"/>
      <c r="E38" s="84">
        <f>E12</f>
        <v>0</v>
      </c>
      <c r="F38" s="101"/>
      <c r="G38" s="9"/>
      <c r="I38" s="185"/>
      <c r="K38" s="177"/>
    </row>
    <row r="39" spans="1:12" ht="21" customHeight="1" thickBot="1" x14ac:dyDescent="0.2">
      <c r="A39" s="41"/>
      <c r="B39" s="283"/>
      <c r="C39" s="111" t="s">
        <v>222</v>
      </c>
      <c r="D39" s="288"/>
      <c r="E39" s="115">
        <f>E13</f>
        <v>0</v>
      </c>
      <c r="F39" s="102"/>
      <c r="G39" s="9"/>
      <c r="I39" s="185"/>
      <c r="K39" s="177"/>
    </row>
    <row r="40" spans="1:12" ht="23.25" customHeight="1" x14ac:dyDescent="0.15">
      <c r="A40" s="41"/>
      <c r="B40" s="263" t="s">
        <v>88</v>
      </c>
      <c r="C40" s="118" t="s">
        <v>225</v>
      </c>
      <c r="D40" s="289" t="s">
        <v>89</v>
      </c>
      <c r="E40" s="82">
        <f>L40</f>
        <v>0</v>
      </c>
      <c r="F40" s="116"/>
      <c r="G40" s="9"/>
      <c r="I40" s="186"/>
      <c r="J40" s="177"/>
      <c r="K40" s="177"/>
      <c r="L40" s="178"/>
    </row>
    <row r="41" spans="1:12" ht="23.25" customHeight="1" x14ac:dyDescent="0.15">
      <c r="A41" s="41"/>
      <c r="B41" s="263"/>
      <c r="C41" s="118"/>
      <c r="D41" s="290"/>
      <c r="E41" s="105">
        <f>L41</f>
        <v>0</v>
      </c>
      <c r="F41" s="117"/>
      <c r="G41" s="9"/>
      <c r="I41" s="186"/>
      <c r="J41" s="177"/>
      <c r="K41" s="177"/>
      <c r="L41" s="178"/>
    </row>
    <row r="42" spans="1:12" ht="19.5" customHeight="1" thickBot="1" x14ac:dyDescent="0.2">
      <c r="A42" s="41"/>
      <c r="B42" s="34" t="s">
        <v>90</v>
      </c>
      <c r="C42" s="113"/>
      <c r="D42" s="35" t="s">
        <v>91</v>
      </c>
      <c r="E42" s="87"/>
      <c r="F42" s="104"/>
      <c r="G42" s="9"/>
      <c r="I42" s="186"/>
      <c r="J42" s="177"/>
      <c r="K42" s="177"/>
      <c r="L42" s="178"/>
    </row>
    <row r="43" spans="1:12" ht="19.5" customHeight="1" x14ac:dyDescent="0.15">
      <c r="A43" s="41"/>
      <c r="B43" s="274" t="s">
        <v>15</v>
      </c>
      <c r="C43" s="275"/>
      <c r="D43" s="269" t="s">
        <v>92</v>
      </c>
      <c r="E43" s="270"/>
      <c r="F43" s="271"/>
      <c r="G43" s="9"/>
      <c r="I43" s="186"/>
      <c r="J43" s="177"/>
      <c r="K43" s="177"/>
      <c r="L43" s="178"/>
    </row>
    <row r="44" spans="1:12" ht="16.5" customHeight="1" x14ac:dyDescent="0.15">
      <c r="A44" s="41"/>
      <c r="B44" s="276"/>
      <c r="C44" s="277"/>
      <c r="D44" s="173" t="s">
        <v>93</v>
      </c>
      <c r="E44" s="105">
        <f>SUM(E25:E42)</f>
        <v>0</v>
      </c>
      <c r="F44" s="107"/>
      <c r="G44" s="9"/>
      <c r="I44" s="185"/>
      <c r="K44" s="177"/>
    </row>
    <row r="45" spans="1:12" ht="21" customHeight="1" x14ac:dyDescent="0.15">
      <c r="A45" s="41"/>
      <c r="B45" s="36"/>
      <c r="C45" s="278" t="s">
        <v>77</v>
      </c>
      <c r="D45" s="280" t="s">
        <v>94</v>
      </c>
      <c r="E45" s="281"/>
      <c r="F45" s="282"/>
      <c r="G45" s="9"/>
      <c r="I45" s="187"/>
    </row>
    <row r="46" spans="1:12" ht="21" customHeight="1" thickBot="1" x14ac:dyDescent="0.2">
      <c r="A46" s="41"/>
      <c r="B46" s="37"/>
      <c r="C46" s="279"/>
      <c r="D46" s="38" t="s">
        <v>95</v>
      </c>
      <c r="E46" s="106">
        <f>SUM(E25:E26,E28:E34)</f>
        <v>0</v>
      </c>
      <c r="F46" s="108"/>
      <c r="G46" s="9"/>
      <c r="I46" s="187"/>
    </row>
    <row r="47" spans="1:12" ht="21" customHeight="1" x14ac:dyDescent="0.15">
      <c r="A47" s="41"/>
      <c r="B47" s="41"/>
      <c r="C47" s="41"/>
      <c r="D47" s="29"/>
      <c r="E47" s="30"/>
      <c r="F47" s="41"/>
      <c r="G47" s="9"/>
      <c r="I47" s="187"/>
    </row>
    <row r="48" spans="1:12" x14ac:dyDescent="0.15">
      <c r="A48" s="41"/>
      <c r="B48" s="41" t="s">
        <v>96</v>
      </c>
      <c r="C48" s="41"/>
      <c r="D48" s="29"/>
      <c r="E48" s="30"/>
      <c r="F48" s="41"/>
      <c r="G48" s="9"/>
      <c r="I48" s="187"/>
    </row>
    <row r="49" spans="1:9" x14ac:dyDescent="0.15">
      <c r="A49" s="41"/>
      <c r="B49" s="41"/>
      <c r="C49" s="41"/>
      <c r="D49" s="29"/>
      <c r="E49" s="30"/>
      <c r="F49" s="41"/>
      <c r="G49" s="9"/>
      <c r="I49" s="187"/>
    </row>
    <row r="50" spans="1:9" x14ac:dyDescent="0.15">
      <c r="A50" s="41"/>
      <c r="B50" s="43">
        <f ca="1">TODAY()</f>
        <v>45924</v>
      </c>
      <c r="C50" s="41"/>
      <c r="D50" s="29"/>
      <c r="E50" s="30"/>
      <c r="F50" s="41"/>
      <c r="G50" s="9"/>
    </row>
    <row r="51" spans="1:9" x14ac:dyDescent="0.15">
      <c r="A51" s="41"/>
      <c r="B51" s="44"/>
      <c r="C51" s="41" t="s">
        <v>97</v>
      </c>
      <c r="D51" s="45" t="s">
        <v>98</v>
      </c>
      <c r="E51" s="46"/>
      <c r="F51" s="41"/>
      <c r="G51" s="9"/>
    </row>
    <row r="52" spans="1:9" x14ac:dyDescent="0.15">
      <c r="A52" s="47"/>
      <c r="B52" s="47"/>
      <c r="C52" s="41"/>
      <c r="D52" s="45" t="s">
        <v>226</v>
      </c>
      <c r="E52" s="46"/>
      <c r="F52" s="41"/>
      <c r="G52" s="9"/>
    </row>
    <row r="53" spans="1:9" x14ac:dyDescent="0.15">
      <c r="A53" s="41"/>
      <c r="B53" s="41"/>
      <c r="C53" s="41"/>
      <c r="D53" s="45" t="s">
        <v>227</v>
      </c>
      <c r="E53" s="46"/>
      <c r="F53" s="44"/>
      <c r="G53" s="9"/>
    </row>
  </sheetData>
  <mergeCells count="30">
    <mergeCell ref="B40:B41"/>
    <mergeCell ref="D40:D41"/>
    <mergeCell ref="B43:C44"/>
    <mergeCell ref="D43:F43"/>
    <mergeCell ref="C45:C46"/>
    <mergeCell ref="D45:F45"/>
    <mergeCell ref="B27:B39"/>
    <mergeCell ref="C27:F27"/>
    <mergeCell ref="D28:D34"/>
    <mergeCell ref="C35:F35"/>
    <mergeCell ref="D36:D39"/>
    <mergeCell ref="B24:C24"/>
    <mergeCell ref="D24:E24"/>
    <mergeCell ref="B25:B26"/>
    <mergeCell ref="B14:B15"/>
    <mergeCell ref="D14:D15"/>
    <mergeCell ref="D18:F18"/>
    <mergeCell ref="B16:B17"/>
    <mergeCell ref="D16:D17"/>
    <mergeCell ref="B18:C19"/>
    <mergeCell ref="C20:C21"/>
    <mergeCell ref="D20:F20"/>
    <mergeCell ref="D25:D26"/>
    <mergeCell ref="B10:B13"/>
    <mergeCell ref="D10:D13"/>
    <mergeCell ref="B2:F2"/>
    <mergeCell ref="B5:C5"/>
    <mergeCell ref="D5:E5"/>
    <mergeCell ref="B6:B7"/>
    <mergeCell ref="B8:B9"/>
  </mergeCells>
  <phoneticPr fontId="4"/>
  <conditionalFormatting sqref="E36">
    <cfRule type="expression" dxfId="8" priority="3">
      <formula>SUM(E36:E40)&lt;&gt;SUM(E63:E65)</formula>
    </cfRule>
  </conditionalFormatting>
  <conditionalFormatting sqref="E37:E38">
    <cfRule type="expression" dxfId="7" priority="2">
      <formula>SUM(E36:E40)&lt;&gt;SUM(E63:E65)</formula>
    </cfRule>
  </conditionalFormatting>
  <conditionalFormatting sqref="E39">
    <cfRule type="expression" dxfId="6" priority="1">
      <formula>SUM(E36:E40)&lt;&gt;SUM(E63:E65)</formula>
    </cfRule>
  </conditionalFormatting>
  <conditionalFormatting sqref="E44">
    <cfRule type="expression" dxfId="5" priority="4">
      <formula>$E$44&lt;&gt;$E$19</formula>
    </cfRule>
  </conditionalFormatting>
  <conditionalFormatting sqref="E19">
    <cfRule type="expression" dxfId="4" priority="19">
      <formula>$E$19&lt;&gt;$E$44</formula>
    </cfRule>
  </conditionalFormatting>
  <conditionalFormatting sqref="E10">
    <cfRule type="expression" dxfId="3" priority="20">
      <formula>SUM(E10:E13)&lt;&gt;SUM(E36:E39)</formula>
    </cfRule>
  </conditionalFormatting>
  <conditionalFormatting sqref="E11">
    <cfRule type="expression" dxfId="2" priority="21">
      <formula>SUM(E10:E13)&lt;&gt;SUM(E36:E39)</formula>
    </cfRule>
  </conditionalFormatting>
  <conditionalFormatting sqref="E12">
    <cfRule type="expression" dxfId="1" priority="22">
      <formula>SUM(E10:E13)&lt;&gt;SUM(E36:E39)</formula>
    </cfRule>
  </conditionalFormatting>
  <conditionalFormatting sqref="E13">
    <cfRule type="expression" dxfId="0" priority="23">
      <formula>SUM(E10:E13)&lt;&gt;SUM(E36:E39)</formula>
    </cfRule>
  </conditionalFormatting>
  <printOptions horizontalCentered="1"/>
  <pageMargins left="0.70866141732283472" right="0.70866141732283472" top="0.74803149606299213" bottom="0.74803149606299213" header="0.31496062992125984" footer="0.31496062992125984"/>
  <pageSetup paperSize="9" scale="70"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64"/>
  <sheetViews>
    <sheetView view="pageBreakPreview" topLeftCell="A25" zoomScaleNormal="100" zoomScaleSheetLayoutView="100" workbookViewId="0">
      <selection activeCell="B59" sqref="B59"/>
    </sheetView>
  </sheetViews>
  <sheetFormatPr defaultRowHeight="13.5" x14ac:dyDescent="0.15"/>
  <cols>
    <col min="1" max="1" width="1.25" customWidth="1"/>
    <col min="2" max="3" width="17.75" customWidth="1"/>
    <col min="4" max="4" width="2.375" customWidth="1"/>
    <col min="5" max="5" width="13.75" customWidth="1"/>
    <col min="6" max="6" width="8.75" customWidth="1"/>
    <col min="7" max="7" width="3.25" customWidth="1"/>
    <col min="8" max="8" width="63.75" customWidth="1"/>
    <col min="9" max="9" width="11.125" customWidth="1"/>
  </cols>
  <sheetData>
    <row r="1" spans="1:9" ht="21" customHeight="1" x14ac:dyDescent="0.15">
      <c r="A1" s="153" t="s">
        <v>55</v>
      </c>
      <c r="B1" s="9"/>
      <c r="C1" s="9"/>
      <c r="D1" s="9"/>
      <c r="E1" s="9"/>
      <c r="F1" s="9"/>
      <c r="G1" s="9"/>
      <c r="H1" s="9"/>
      <c r="I1" s="9"/>
    </row>
    <row r="2" spans="1:9" ht="21" customHeight="1" x14ac:dyDescent="0.15">
      <c r="A2" s="9"/>
      <c r="B2" s="257" t="s">
        <v>240</v>
      </c>
      <c r="C2" s="257"/>
      <c r="D2" s="257"/>
      <c r="E2" s="257"/>
      <c r="F2" s="257"/>
      <c r="G2" s="257"/>
      <c r="H2" s="257"/>
      <c r="I2" s="257"/>
    </row>
    <row r="3" spans="1:9" ht="21" customHeight="1" x14ac:dyDescent="0.15">
      <c r="A3" s="9"/>
      <c r="B3" s="9"/>
      <c r="C3" s="9"/>
      <c r="D3" s="29"/>
      <c r="E3" s="30"/>
      <c r="F3" s="9"/>
      <c r="G3" s="9"/>
      <c r="H3" s="9"/>
      <c r="I3" s="9"/>
    </row>
    <row r="4" spans="1:9" ht="18" customHeight="1" thickBot="1" x14ac:dyDescent="0.2">
      <c r="A4" s="9"/>
      <c r="B4" s="9" t="s">
        <v>56</v>
      </c>
      <c r="C4" s="9"/>
      <c r="D4" s="29"/>
      <c r="E4" s="30"/>
      <c r="F4" s="9"/>
      <c r="G4" s="9"/>
      <c r="H4" s="49" t="s">
        <v>102</v>
      </c>
      <c r="I4" s="154" t="s">
        <v>103</v>
      </c>
    </row>
    <row r="5" spans="1:9" ht="18" customHeight="1" x14ac:dyDescent="0.15">
      <c r="A5" s="9"/>
      <c r="B5" s="258" t="s">
        <v>165</v>
      </c>
      <c r="C5" s="259"/>
      <c r="D5" s="320" t="s">
        <v>189</v>
      </c>
      <c r="E5" s="259"/>
      <c r="F5" s="31" t="s">
        <v>59</v>
      </c>
      <c r="G5" s="48"/>
      <c r="H5" s="9"/>
      <c r="I5" s="153"/>
    </row>
    <row r="6" spans="1:9" ht="51" customHeight="1" thickBot="1" x14ac:dyDescent="0.2">
      <c r="A6" s="9"/>
      <c r="B6" s="301" t="s">
        <v>60</v>
      </c>
      <c r="C6" s="152" t="s">
        <v>61</v>
      </c>
      <c r="D6" s="151" t="s">
        <v>207</v>
      </c>
      <c r="E6" s="80">
        <v>892000</v>
      </c>
      <c r="F6" s="88"/>
      <c r="G6" s="120" t="s">
        <v>104</v>
      </c>
      <c r="H6" s="51" t="s">
        <v>206</v>
      </c>
      <c r="I6" s="55" t="s">
        <v>205</v>
      </c>
    </row>
    <row r="7" spans="1:9" ht="66" customHeight="1" thickBot="1" x14ac:dyDescent="0.2">
      <c r="A7" s="9"/>
      <c r="B7" s="283"/>
      <c r="C7" s="148" t="s">
        <v>63</v>
      </c>
      <c r="D7" s="150" t="s">
        <v>64</v>
      </c>
      <c r="E7" s="81">
        <v>0</v>
      </c>
      <c r="F7" s="89"/>
      <c r="G7" s="120" t="s">
        <v>104</v>
      </c>
      <c r="H7" s="51" t="s">
        <v>204</v>
      </c>
      <c r="I7" s="321" t="s">
        <v>203</v>
      </c>
    </row>
    <row r="8" spans="1:9" ht="54" customHeight="1" thickBot="1" x14ac:dyDescent="0.2">
      <c r="A8" s="9"/>
      <c r="B8" s="283" t="s">
        <v>65</v>
      </c>
      <c r="C8" s="148" t="s">
        <v>66</v>
      </c>
      <c r="D8" s="149" t="s">
        <v>202</v>
      </c>
      <c r="E8" s="81">
        <v>5963000</v>
      </c>
      <c r="F8" s="89"/>
      <c r="G8" s="120" t="s">
        <v>173</v>
      </c>
      <c r="H8" s="51" t="s">
        <v>201</v>
      </c>
      <c r="I8" s="297"/>
    </row>
    <row r="9" spans="1:9" ht="54" customHeight="1" thickBot="1" x14ac:dyDescent="0.2">
      <c r="A9" s="9"/>
      <c r="B9" s="283"/>
      <c r="C9" s="148" t="s">
        <v>67</v>
      </c>
      <c r="D9" s="147" t="s">
        <v>200</v>
      </c>
      <c r="E9" s="82">
        <v>4220000</v>
      </c>
      <c r="F9" s="90"/>
      <c r="G9" s="120" t="s">
        <v>173</v>
      </c>
      <c r="H9" s="51" t="s">
        <v>199</v>
      </c>
      <c r="I9" s="297"/>
    </row>
    <row r="10" spans="1:9" ht="15" customHeight="1" x14ac:dyDescent="0.15">
      <c r="A10" s="9"/>
      <c r="B10" s="283" t="s">
        <v>69</v>
      </c>
      <c r="C10" s="143" t="s">
        <v>105</v>
      </c>
      <c r="D10" s="322" t="s">
        <v>198</v>
      </c>
      <c r="E10" s="83">
        <v>540000</v>
      </c>
      <c r="F10" s="91"/>
      <c r="G10" s="305" t="s">
        <v>104</v>
      </c>
      <c r="H10" s="300" t="s">
        <v>197</v>
      </c>
      <c r="I10" s="297"/>
    </row>
    <row r="11" spans="1:9" ht="15" customHeight="1" x14ac:dyDescent="0.15">
      <c r="A11" s="9"/>
      <c r="B11" s="283"/>
      <c r="C11" s="146" t="s">
        <v>106</v>
      </c>
      <c r="D11" s="323"/>
      <c r="E11" s="84">
        <v>110000</v>
      </c>
      <c r="F11" s="145"/>
      <c r="G11" s="305"/>
      <c r="H11" s="300"/>
      <c r="I11" s="297"/>
    </row>
    <row r="12" spans="1:9" ht="15" customHeight="1" x14ac:dyDescent="0.15">
      <c r="A12" s="9"/>
      <c r="B12" s="283"/>
      <c r="C12" s="146" t="s">
        <v>107</v>
      </c>
      <c r="D12" s="323"/>
      <c r="E12" s="84">
        <v>280000</v>
      </c>
      <c r="F12" s="145"/>
      <c r="G12" s="305"/>
      <c r="H12" s="300"/>
      <c r="I12" s="297"/>
    </row>
    <row r="13" spans="1:9" ht="15" customHeight="1" x14ac:dyDescent="0.15">
      <c r="A13" s="9"/>
      <c r="B13" s="283"/>
      <c r="C13" s="146" t="s">
        <v>108</v>
      </c>
      <c r="D13" s="323"/>
      <c r="E13" s="84">
        <v>50000</v>
      </c>
      <c r="F13" s="145"/>
      <c r="G13" s="305"/>
      <c r="H13" s="300"/>
      <c r="I13" s="297"/>
    </row>
    <row r="14" spans="1:9" ht="15" customHeight="1" x14ac:dyDescent="0.15">
      <c r="A14" s="9"/>
      <c r="B14" s="283"/>
      <c r="C14" s="146"/>
      <c r="D14" s="323"/>
      <c r="E14" s="84"/>
      <c r="F14" s="145"/>
      <c r="G14" s="305"/>
      <c r="H14" s="300"/>
      <c r="I14" s="297"/>
    </row>
    <row r="15" spans="1:9" ht="15" customHeight="1" x14ac:dyDescent="0.15">
      <c r="A15" s="9"/>
      <c r="B15" s="283"/>
      <c r="C15" s="146"/>
      <c r="D15" s="323"/>
      <c r="E15" s="84"/>
      <c r="F15" s="145"/>
      <c r="G15" s="305"/>
      <c r="H15" s="300"/>
      <c r="I15" s="297"/>
    </row>
    <row r="16" spans="1:9" ht="15" customHeight="1" thickBot="1" x14ac:dyDescent="0.2">
      <c r="A16" s="9"/>
      <c r="B16" s="283"/>
      <c r="C16" s="144"/>
      <c r="D16" s="324"/>
      <c r="E16" s="115"/>
      <c r="F16" s="92"/>
      <c r="G16" s="305"/>
      <c r="H16" s="300"/>
      <c r="I16" s="297"/>
    </row>
    <row r="17" spans="1:9" ht="15" customHeight="1" x14ac:dyDescent="0.15">
      <c r="A17" s="9"/>
      <c r="B17" s="283" t="s">
        <v>71</v>
      </c>
      <c r="C17" s="143" t="s">
        <v>109</v>
      </c>
      <c r="D17" s="325" t="s">
        <v>196</v>
      </c>
      <c r="E17" s="114">
        <v>10000</v>
      </c>
      <c r="F17" s="91"/>
      <c r="G17" s="305" t="s">
        <v>104</v>
      </c>
      <c r="H17" s="300" t="s">
        <v>110</v>
      </c>
      <c r="I17" s="297"/>
    </row>
    <row r="18" spans="1:9" ht="15" customHeight="1" thickBot="1" x14ac:dyDescent="0.2">
      <c r="A18" s="9"/>
      <c r="B18" s="283"/>
      <c r="C18" s="117" t="s">
        <v>111</v>
      </c>
      <c r="D18" s="326"/>
      <c r="E18" s="86">
        <v>8000</v>
      </c>
      <c r="F18" s="92"/>
      <c r="G18" s="305"/>
      <c r="H18" s="300"/>
      <c r="I18" s="297"/>
    </row>
    <row r="19" spans="1:9" ht="21" customHeight="1" thickBot="1" x14ac:dyDescent="0.2">
      <c r="A19" s="9"/>
      <c r="B19" s="129" t="s">
        <v>73</v>
      </c>
      <c r="C19" s="128"/>
      <c r="D19" s="142" t="s">
        <v>74</v>
      </c>
      <c r="E19" s="87">
        <v>0</v>
      </c>
      <c r="F19" s="93"/>
      <c r="G19" s="120" t="s">
        <v>104</v>
      </c>
      <c r="H19" s="51" t="s">
        <v>112</v>
      </c>
      <c r="I19" s="297" t="s">
        <v>195</v>
      </c>
    </row>
    <row r="20" spans="1:9" ht="15" customHeight="1" x14ac:dyDescent="0.15">
      <c r="A20" s="9"/>
      <c r="B20" s="313" t="s">
        <v>15</v>
      </c>
      <c r="C20" s="314"/>
      <c r="D20" s="294" t="s">
        <v>75</v>
      </c>
      <c r="E20" s="295"/>
      <c r="F20" s="296"/>
      <c r="G20" s="50"/>
      <c r="H20" s="9"/>
      <c r="I20" s="297"/>
    </row>
    <row r="21" spans="1:9" ht="51" customHeight="1" x14ac:dyDescent="0.15">
      <c r="A21" s="9"/>
      <c r="B21" s="315"/>
      <c r="C21" s="316"/>
      <c r="D21" s="44" t="s">
        <v>194</v>
      </c>
      <c r="E21" s="105">
        <f>SUM(E6:E19)</f>
        <v>12073000</v>
      </c>
      <c r="F21" s="123"/>
      <c r="G21" s="120" t="s">
        <v>187</v>
      </c>
      <c r="H21" s="51" t="s">
        <v>113</v>
      </c>
      <c r="I21" s="297"/>
    </row>
    <row r="22" spans="1:9" ht="15" customHeight="1" x14ac:dyDescent="0.15">
      <c r="A22" s="9"/>
      <c r="B22" s="36"/>
      <c r="C22" s="298" t="s">
        <v>77</v>
      </c>
      <c r="D22" s="291" t="s">
        <v>193</v>
      </c>
      <c r="E22" s="292"/>
      <c r="F22" s="293"/>
      <c r="G22" s="50"/>
      <c r="H22" s="9"/>
    </row>
    <row r="23" spans="1:9" ht="21" customHeight="1" thickBot="1" x14ac:dyDescent="0.2">
      <c r="A23" s="9"/>
      <c r="B23" s="37"/>
      <c r="C23" s="299"/>
      <c r="D23" s="122" t="s">
        <v>192</v>
      </c>
      <c r="E23" s="106">
        <f>SUM(E7,E8,E17:E18)</f>
        <v>5981000</v>
      </c>
      <c r="F23" s="39"/>
      <c r="G23" s="120" t="s">
        <v>114</v>
      </c>
      <c r="H23" s="119" t="s">
        <v>191</v>
      </c>
      <c r="I23" s="55" t="s">
        <v>190</v>
      </c>
    </row>
    <row r="24" spans="1:9" ht="12" customHeight="1" x14ac:dyDescent="0.15">
      <c r="A24" s="9"/>
      <c r="B24" s="9"/>
      <c r="C24" s="9"/>
      <c r="D24" s="9"/>
      <c r="E24" s="9"/>
      <c r="F24" s="9"/>
      <c r="G24" s="9"/>
      <c r="H24" s="9"/>
      <c r="I24" s="40"/>
    </row>
    <row r="25" spans="1:9" ht="18" customHeight="1" thickBot="1" x14ac:dyDescent="0.2">
      <c r="A25" s="9"/>
      <c r="B25" s="9" t="s">
        <v>80</v>
      </c>
      <c r="C25" s="9"/>
      <c r="D25" s="9"/>
      <c r="E25" s="9"/>
      <c r="F25" s="9"/>
      <c r="G25" s="9"/>
      <c r="H25" s="9"/>
      <c r="I25" s="40"/>
    </row>
    <row r="26" spans="1:9" ht="18" customHeight="1" thickBot="1" x14ac:dyDescent="0.2">
      <c r="A26" s="9"/>
      <c r="B26" s="258" t="s">
        <v>165</v>
      </c>
      <c r="C26" s="259"/>
      <c r="D26" s="264" t="s">
        <v>189</v>
      </c>
      <c r="E26" s="265"/>
      <c r="F26" s="141" t="s">
        <v>59</v>
      </c>
      <c r="G26" s="9"/>
      <c r="H26" s="9"/>
      <c r="I26" s="40"/>
    </row>
    <row r="27" spans="1:9" ht="15" customHeight="1" x14ac:dyDescent="0.15">
      <c r="A27" s="9"/>
      <c r="B27" s="301" t="s">
        <v>81</v>
      </c>
      <c r="C27" s="94" t="s">
        <v>115</v>
      </c>
      <c r="D27" s="302" t="s">
        <v>188</v>
      </c>
      <c r="E27" s="140">
        <v>7698000</v>
      </c>
      <c r="F27" s="89"/>
      <c r="G27" s="305" t="s">
        <v>187</v>
      </c>
      <c r="H27" s="300" t="s">
        <v>186</v>
      </c>
      <c r="I27" s="297" t="s">
        <v>185</v>
      </c>
    </row>
    <row r="28" spans="1:9" ht="15" customHeight="1" x14ac:dyDescent="0.15">
      <c r="A28" s="9"/>
      <c r="B28" s="283"/>
      <c r="C28" s="131" t="s">
        <v>116</v>
      </c>
      <c r="D28" s="303"/>
      <c r="E28" s="138">
        <v>915000</v>
      </c>
      <c r="F28" s="89"/>
      <c r="G28" s="305"/>
      <c r="H28" s="300"/>
      <c r="I28" s="297"/>
    </row>
    <row r="29" spans="1:9" ht="15" customHeight="1" x14ac:dyDescent="0.15">
      <c r="A29" s="9"/>
      <c r="B29" s="283"/>
      <c r="C29" s="131" t="s">
        <v>117</v>
      </c>
      <c r="D29" s="303"/>
      <c r="E29" s="138">
        <v>899000</v>
      </c>
      <c r="F29" s="89"/>
      <c r="G29" s="305"/>
      <c r="H29" s="300"/>
      <c r="I29" s="297"/>
    </row>
    <row r="30" spans="1:9" ht="15" customHeight="1" thickBot="1" x14ac:dyDescent="0.2">
      <c r="A30" s="9"/>
      <c r="B30" s="283"/>
      <c r="C30" s="131"/>
      <c r="D30" s="304"/>
      <c r="E30" s="137"/>
      <c r="F30" s="89"/>
      <c r="G30" s="305"/>
      <c r="H30" s="300"/>
      <c r="I30" s="297"/>
    </row>
    <row r="31" spans="1:9" ht="15" customHeight="1" thickBot="1" x14ac:dyDescent="0.2">
      <c r="A31" s="9"/>
      <c r="B31" s="283" t="s">
        <v>83</v>
      </c>
      <c r="C31" s="284" t="s">
        <v>84</v>
      </c>
      <c r="D31" s="285"/>
      <c r="E31" s="285"/>
      <c r="F31" s="286"/>
      <c r="G31" s="9"/>
      <c r="H31" s="9"/>
      <c r="I31" s="297"/>
    </row>
    <row r="32" spans="1:9" ht="15" customHeight="1" x14ac:dyDescent="0.15">
      <c r="A32" s="9"/>
      <c r="B32" s="283"/>
      <c r="C32" s="131" t="s">
        <v>118</v>
      </c>
      <c r="D32" s="307" t="s">
        <v>85</v>
      </c>
      <c r="E32" s="140">
        <v>156000</v>
      </c>
      <c r="F32" s="89"/>
      <c r="H32" s="9"/>
      <c r="I32" s="297"/>
    </row>
    <row r="33" spans="1:9" ht="15" customHeight="1" x14ac:dyDescent="0.15">
      <c r="A33" s="9"/>
      <c r="B33" s="283"/>
      <c r="C33" s="131" t="s">
        <v>119</v>
      </c>
      <c r="D33" s="303"/>
      <c r="E33" s="138">
        <v>232000</v>
      </c>
      <c r="F33" s="89"/>
      <c r="H33" s="9"/>
      <c r="I33" s="297"/>
    </row>
    <row r="34" spans="1:9" ht="15" customHeight="1" x14ac:dyDescent="0.15">
      <c r="A34" s="9"/>
      <c r="B34" s="283"/>
      <c r="C34" s="131" t="s">
        <v>120</v>
      </c>
      <c r="D34" s="303"/>
      <c r="E34" s="138">
        <v>40000</v>
      </c>
      <c r="F34" s="89"/>
      <c r="H34" s="9"/>
      <c r="I34" s="297"/>
    </row>
    <row r="35" spans="1:9" ht="15" customHeight="1" x14ac:dyDescent="0.15">
      <c r="A35" s="9"/>
      <c r="B35" s="283"/>
      <c r="C35" s="131" t="s">
        <v>121</v>
      </c>
      <c r="D35" s="303"/>
      <c r="E35" s="138">
        <v>26000</v>
      </c>
      <c r="F35" s="89"/>
      <c r="H35" s="300" t="s">
        <v>184</v>
      </c>
      <c r="I35" s="297"/>
    </row>
    <row r="36" spans="1:9" ht="15" customHeight="1" x14ac:dyDescent="0.15">
      <c r="A36" s="9"/>
      <c r="B36" s="283"/>
      <c r="C36" s="131" t="s">
        <v>106</v>
      </c>
      <c r="D36" s="303"/>
      <c r="E36" s="138">
        <v>39000</v>
      </c>
      <c r="F36" s="89"/>
      <c r="G36" s="133"/>
      <c r="H36" s="300"/>
      <c r="I36" s="297"/>
    </row>
    <row r="37" spans="1:9" ht="15" customHeight="1" x14ac:dyDescent="0.15">
      <c r="A37" s="9"/>
      <c r="B37" s="283"/>
      <c r="C37" s="131" t="s">
        <v>122</v>
      </c>
      <c r="D37" s="303"/>
      <c r="E37" s="138">
        <v>18000</v>
      </c>
      <c r="F37" s="89"/>
      <c r="G37" s="139" t="s">
        <v>177</v>
      </c>
      <c r="H37" s="300"/>
      <c r="I37" s="297"/>
    </row>
    <row r="38" spans="1:9" ht="15" customHeight="1" x14ac:dyDescent="0.15">
      <c r="A38" s="9"/>
      <c r="B38" s="283"/>
      <c r="C38" s="131" t="s">
        <v>123</v>
      </c>
      <c r="D38" s="303"/>
      <c r="E38" s="138">
        <v>20000</v>
      </c>
      <c r="F38" s="89"/>
      <c r="G38" s="133"/>
      <c r="H38" s="300"/>
      <c r="I38" s="297"/>
    </row>
    <row r="39" spans="1:9" ht="15" customHeight="1" x14ac:dyDescent="0.15">
      <c r="A39" s="9"/>
      <c r="B39" s="283"/>
      <c r="C39" s="131" t="s">
        <v>124</v>
      </c>
      <c r="D39" s="303"/>
      <c r="E39" s="138">
        <v>3000</v>
      </c>
      <c r="F39" s="89"/>
      <c r="G39" s="9"/>
      <c r="H39" s="300"/>
      <c r="I39" s="297"/>
    </row>
    <row r="40" spans="1:9" ht="15" customHeight="1" x14ac:dyDescent="0.15">
      <c r="A40" s="9"/>
      <c r="B40" s="283"/>
      <c r="C40" s="131" t="s">
        <v>125</v>
      </c>
      <c r="D40" s="303"/>
      <c r="E40" s="138">
        <v>496000</v>
      </c>
      <c r="F40" s="89"/>
      <c r="G40" s="9"/>
      <c r="H40" s="9"/>
      <c r="I40" s="297"/>
    </row>
    <row r="41" spans="1:9" ht="15" customHeight="1" x14ac:dyDescent="0.15">
      <c r="A41" s="9"/>
      <c r="B41" s="283"/>
      <c r="C41" s="131" t="s">
        <v>126</v>
      </c>
      <c r="D41" s="303"/>
      <c r="E41" s="138">
        <v>56000</v>
      </c>
      <c r="F41" s="89"/>
      <c r="G41" s="9"/>
      <c r="H41" s="9"/>
      <c r="I41" s="297"/>
    </row>
    <row r="42" spans="1:9" ht="15" customHeight="1" thickBot="1" x14ac:dyDescent="0.2">
      <c r="A42" s="9"/>
      <c r="B42" s="283"/>
      <c r="C42" s="131" t="s">
        <v>127</v>
      </c>
      <c r="D42" s="304"/>
      <c r="E42" s="137">
        <v>2000</v>
      </c>
      <c r="F42" s="89"/>
      <c r="G42" s="9"/>
      <c r="H42" s="9"/>
      <c r="I42" s="297"/>
    </row>
    <row r="43" spans="1:9" ht="15" customHeight="1" thickBot="1" x14ac:dyDescent="0.2">
      <c r="A43" s="9"/>
      <c r="B43" s="283"/>
      <c r="C43" s="284" t="s">
        <v>86</v>
      </c>
      <c r="D43" s="285"/>
      <c r="E43" s="285"/>
      <c r="F43" s="286"/>
      <c r="G43" s="9"/>
      <c r="H43" s="300" t="s">
        <v>183</v>
      </c>
      <c r="I43" s="297"/>
    </row>
    <row r="44" spans="1:9" ht="15" customHeight="1" x14ac:dyDescent="0.15">
      <c r="A44" s="9"/>
      <c r="B44" s="283"/>
      <c r="C44" s="131" t="s">
        <v>128</v>
      </c>
      <c r="D44" s="308" t="s">
        <v>182</v>
      </c>
      <c r="E44" s="136">
        <v>540000</v>
      </c>
      <c r="F44" s="89"/>
      <c r="G44" s="305" t="s">
        <v>181</v>
      </c>
      <c r="H44" s="300"/>
      <c r="I44" s="297"/>
    </row>
    <row r="45" spans="1:9" ht="15" customHeight="1" x14ac:dyDescent="0.15">
      <c r="A45" s="9"/>
      <c r="B45" s="283"/>
      <c r="C45" s="131" t="s">
        <v>106</v>
      </c>
      <c r="D45" s="309"/>
      <c r="E45" s="135">
        <v>160000</v>
      </c>
      <c r="F45" s="89"/>
      <c r="G45" s="305"/>
      <c r="H45" s="300"/>
      <c r="I45" s="297"/>
    </row>
    <row r="46" spans="1:9" ht="15" customHeight="1" x14ac:dyDescent="0.15">
      <c r="A46" s="9"/>
      <c r="B46" s="283"/>
      <c r="C46" s="131" t="s">
        <v>129</v>
      </c>
      <c r="D46" s="309"/>
      <c r="E46" s="135">
        <v>280000</v>
      </c>
      <c r="F46" s="89"/>
      <c r="G46" s="133"/>
      <c r="H46" s="300"/>
      <c r="I46" s="297"/>
    </row>
    <row r="47" spans="1:9" ht="15" customHeight="1" thickBot="1" x14ac:dyDescent="0.2">
      <c r="A47" s="9"/>
      <c r="B47" s="283"/>
      <c r="C47" s="131"/>
      <c r="D47" s="310"/>
      <c r="E47" s="134"/>
      <c r="F47" s="89"/>
      <c r="G47" s="133"/>
      <c r="H47" s="300" t="s">
        <v>180</v>
      </c>
      <c r="I47" s="297"/>
    </row>
    <row r="48" spans="1:9" ht="15" customHeight="1" x14ac:dyDescent="0.15">
      <c r="A48" s="9"/>
      <c r="B48" s="283" t="s">
        <v>88</v>
      </c>
      <c r="C48" s="131" t="s">
        <v>130</v>
      </c>
      <c r="D48" s="311" t="s">
        <v>179</v>
      </c>
      <c r="E48" s="132">
        <v>490000</v>
      </c>
      <c r="F48" s="90"/>
      <c r="G48" s="305" t="s">
        <v>104</v>
      </c>
      <c r="H48" s="300"/>
      <c r="I48" s="297"/>
    </row>
    <row r="49" spans="1:9" ht="15" customHeight="1" x14ac:dyDescent="0.15">
      <c r="A49" s="9"/>
      <c r="B49" s="283"/>
      <c r="C49" s="131"/>
      <c r="D49" s="312"/>
      <c r="E49" s="130"/>
      <c r="F49" s="90"/>
      <c r="G49" s="305"/>
      <c r="H49" s="300"/>
      <c r="I49" s="297"/>
    </row>
    <row r="50" spans="1:9" ht="15" customHeight="1" thickBot="1" x14ac:dyDescent="0.2">
      <c r="A50" s="9"/>
      <c r="B50" s="129" t="s">
        <v>90</v>
      </c>
      <c r="C50" s="128"/>
      <c r="D50" s="127" t="s">
        <v>178</v>
      </c>
      <c r="E50" s="126">
        <v>3000</v>
      </c>
      <c r="F50" s="93"/>
      <c r="G50" s="125" t="s">
        <v>177</v>
      </c>
      <c r="H50" s="51" t="s">
        <v>176</v>
      </c>
      <c r="I50" s="297" t="s">
        <v>175</v>
      </c>
    </row>
    <row r="51" spans="1:9" ht="15" customHeight="1" x14ac:dyDescent="0.15">
      <c r="A51" s="9"/>
      <c r="B51" s="313" t="s">
        <v>15</v>
      </c>
      <c r="C51" s="314"/>
      <c r="D51" s="317" t="s">
        <v>92</v>
      </c>
      <c r="E51" s="318"/>
      <c r="F51" s="319"/>
      <c r="G51" s="9"/>
      <c r="H51" s="9"/>
      <c r="I51" s="297"/>
    </row>
    <row r="52" spans="1:9" ht="58.5" customHeight="1" x14ac:dyDescent="0.15">
      <c r="A52" s="9"/>
      <c r="B52" s="315"/>
      <c r="C52" s="316"/>
      <c r="D52" s="44" t="s">
        <v>174</v>
      </c>
      <c r="E52" s="124">
        <f>SUM(E27:E50)</f>
        <v>12073000</v>
      </c>
      <c r="F52" s="123"/>
      <c r="G52" s="120" t="s">
        <v>173</v>
      </c>
      <c r="H52" s="51" t="s">
        <v>172</v>
      </c>
      <c r="I52" s="297"/>
    </row>
    <row r="53" spans="1:9" ht="15" customHeight="1" x14ac:dyDescent="0.15">
      <c r="A53" s="9"/>
      <c r="B53" s="36"/>
      <c r="C53" s="298" t="s">
        <v>77</v>
      </c>
      <c r="D53" s="291" t="s">
        <v>171</v>
      </c>
      <c r="E53" s="292"/>
      <c r="F53" s="293"/>
      <c r="G53" s="50"/>
      <c r="H53" s="51"/>
      <c r="I53" s="297" t="s">
        <v>170</v>
      </c>
    </row>
    <row r="54" spans="1:9" ht="15" customHeight="1" thickBot="1" x14ac:dyDescent="0.2">
      <c r="A54" s="9"/>
      <c r="B54" s="37"/>
      <c r="C54" s="299"/>
      <c r="D54" s="122" t="s">
        <v>169</v>
      </c>
      <c r="E54" s="121">
        <f>SUM(E27:E30,E32:E42)</f>
        <v>10600000</v>
      </c>
      <c r="F54" s="39"/>
      <c r="G54" s="120" t="s">
        <v>114</v>
      </c>
      <c r="H54" s="119" t="s">
        <v>168</v>
      </c>
      <c r="I54" s="297"/>
    </row>
    <row r="55" spans="1:9" ht="15" customHeight="1" x14ac:dyDescent="0.15">
      <c r="A55" s="9"/>
      <c r="B55" s="9"/>
      <c r="C55" s="9"/>
      <c r="D55" s="9"/>
      <c r="E55" s="9"/>
      <c r="F55" s="9"/>
      <c r="G55" s="9"/>
      <c r="H55" s="119"/>
      <c r="I55" s="297"/>
    </row>
    <row r="56" spans="1:9" ht="21" customHeight="1" x14ac:dyDescent="0.15">
      <c r="A56" s="9"/>
      <c r="B56" s="41" t="s">
        <v>96</v>
      </c>
      <c r="C56" s="9"/>
      <c r="D56" s="9"/>
      <c r="E56" s="9"/>
      <c r="F56" s="9"/>
      <c r="G56" s="9"/>
      <c r="I56" s="55"/>
    </row>
    <row r="57" spans="1:9" ht="21" customHeight="1" x14ac:dyDescent="0.15">
      <c r="A57" s="9"/>
      <c r="B57" s="9"/>
      <c r="C57" s="9"/>
      <c r="D57" s="9"/>
      <c r="E57" s="9"/>
      <c r="F57" s="9"/>
      <c r="G57" s="9"/>
      <c r="H57" s="48" t="s">
        <v>18</v>
      </c>
      <c r="I57" s="55"/>
    </row>
    <row r="58" spans="1:9" ht="21" customHeight="1" x14ac:dyDescent="0.15">
      <c r="A58" s="9"/>
      <c r="B58" s="155">
        <v>45747</v>
      </c>
      <c r="C58" s="9"/>
      <c r="D58" s="9"/>
      <c r="E58" s="9"/>
      <c r="F58" s="9"/>
      <c r="G58" s="9"/>
      <c r="H58" s="306" t="s">
        <v>167</v>
      </c>
      <c r="I58" s="55"/>
    </row>
    <row r="59" spans="1:9" ht="21" customHeight="1" x14ac:dyDescent="0.15">
      <c r="A59" s="9"/>
      <c r="B59" s="9"/>
      <c r="C59" s="9"/>
      <c r="D59" s="52" t="s">
        <v>98</v>
      </c>
      <c r="E59" s="53"/>
      <c r="F59" s="9"/>
      <c r="G59" s="9"/>
      <c r="H59" s="306"/>
      <c r="I59" s="55"/>
    </row>
    <row r="60" spans="1:9" ht="21" customHeight="1" x14ac:dyDescent="0.15">
      <c r="B60" s="9"/>
      <c r="C60" s="9"/>
      <c r="D60" s="52" t="s">
        <v>99</v>
      </c>
      <c r="E60" s="53"/>
      <c r="F60" s="9"/>
      <c r="G60" s="9"/>
      <c r="H60" s="306"/>
      <c r="I60" s="55"/>
    </row>
    <row r="61" spans="1:9" ht="21" customHeight="1" x14ac:dyDescent="0.15">
      <c r="A61" s="9"/>
      <c r="B61" s="9"/>
      <c r="C61" s="9"/>
      <c r="D61" s="52" t="s">
        <v>100</v>
      </c>
      <c r="E61" s="53"/>
      <c r="F61" s="9"/>
      <c r="G61" s="9"/>
      <c r="H61" s="306"/>
      <c r="I61" s="55"/>
    </row>
    <row r="62" spans="1:9" ht="18.75" x14ac:dyDescent="0.15">
      <c r="H62" s="306"/>
      <c r="I62" s="55"/>
    </row>
    <row r="63" spans="1:9" ht="18.75" x14ac:dyDescent="0.15">
      <c r="H63" s="306"/>
      <c r="I63" s="55"/>
    </row>
    <row r="64" spans="1:9" ht="18.75" x14ac:dyDescent="0.15">
      <c r="H64" s="306"/>
      <c r="I64" s="55"/>
    </row>
  </sheetData>
  <mergeCells count="45">
    <mergeCell ref="I19:I21"/>
    <mergeCell ref="B20:C21"/>
    <mergeCell ref="B5:C5"/>
    <mergeCell ref="D5:E5"/>
    <mergeCell ref="B6:B7"/>
    <mergeCell ref="I7:I18"/>
    <mergeCell ref="B8:B9"/>
    <mergeCell ref="B10:B16"/>
    <mergeCell ref="D10:D16"/>
    <mergeCell ref="G10:G16"/>
    <mergeCell ref="H10:H16"/>
    <mergeCell ref="B17:B18"/>
    <mergeCell ref="D17:D18"/>
    <mergeCell ref="G17:G18"/>
    <mergeCell ref="I50:I52"/>
    <mergeCell ref="B51:C52"/>
    <mergeCell ref="C53:C54"/>
    <mergeCell ref="I53:I55"/>
    <mergeCell ref="D53:F53"/>
    <mergeCell ref="D51:F51"/>
    <mergeCell ref="H58:H64"/>
    <mergeCell ref="H35:H39"/>
    <mergeCell ref="D32:D42"/>
    <mergeCell ref="D44:D47"/>
    <mergeCell ref="D48:D49"/>
    <mergeCell ref="G48:G49"/>
    <mergeCell ref="H43:H46"/>
    <mergeCell ref="G44:G45"/>
    <mergeCell ref="H47:H49"/>
    <mergeCell ref="B2:I2"/>
    <mergeCell ref="D22:F22"/>
    <mergeCell ref="D20:F20"/>
    <mergeCell ref="C43:F43"/>
    <mergeCell ref="C31:F31"/>
    <mergeCell ref="I27:I49"/>
    <mergeCell ref="C22:C23"/>
    <mergeCell ref="B26:C26"/>
    <mergeCell ref="D26:E26"/>
    <mergeCell ref="B31:B47"/>
    <mergeCell ref="B48:B49"/>
    <mergeCell ref="H17:H18"/>
    <mergeCell ref="B27:B30"/>
    <mergeCell ref="D27:D30"/>
    <mergeCell ref="G27:G30"/>
    <mergeCell ref="H27:H30"/>
  </mergeCells>
  <phoneticPr fontId="4"/>
  <printOptions horizontalCentered="1"/>
  <pageMargins left="0.51181102362204722" right="0.51181102362204722" top="0.74803149606299213" bottom="0.74803149606299213" header="0.31496062992125984" footer="0.31496062992125984"/>
  <pageSetup paperSize="9" scale="62" orientation="portrait" verticalDpi="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09"/>
  <sheetViews>
    <sheetView view="pageBreakPreview" topLeftCell="A37" zoomScaleNormal="100" zoomScaleSheetLayoutView="100" workbookViewId="0">
      <selection activeCell="A2" sqref="A2"/>
    </sheetView>
  </sheetViews>
  <sheetFormatPr defaultColWidth="8.875" defaultRowHeight="13.5" x14ac:dyDescent="0.15"/>
  <cols>
    <col min="1" max="1" width="5.75" style="1" customWidth="1"/>
    <col min="2" max="2" width="12.75" style="1" customWidth="1"/>
    <col min="3" max="3" width="6.75" style="1" customWidth="1"/>
    <col min="4" max="4" width="14.75" style="1" customWidth="1"/>
    <col min="5" max="5" width="12.75" style="1" customWidth="1"/>
    <col min="6" max="16384" width="8.875" style="1"/>
  </cols>
  <sheetData>
    <row r="1" spans="1:7" x14ac:dyDescent="0.15">
      <c r="A1" s="161"/>
      <c r="B1" s="161" t="s">
        <v>210</v>
      </c>
      <c r="C1" s="161" t="s">
        <v>24</v>
      </c>
      <c r="D1" s="161" t="s">
        <v>25</v>
      </c>
      <c r="E1" s="161" t="s">
        <v>26</v>
      </c>
    </row>
    <row r="2" spans="1:7" x14ac:dyDescent="0.15">
      <c r="A2" s="2" t="str">
        <f t="shared" ref="A2:A33" si="0">B2&amp;C2&amp;D2</f>
        <v>1211</v>
      </c>
      <c r="B2" s="3">
        <v>12</v>
      </c>
      <c r="C2" s="2">
        <v>1</v>
      </c>
      <c r="D2" s="2">
        <v>1</v>
      </c>
      <c r="E2" s="159">
        <v>108000</v>
      </c>
      <c r="G2" s="160"/>
    </row>
    <row r="3" spans="1:7" x14ac:dyDescent="0.15">
      <c r="A3" s="2" t="str">
        <f t="shared" si="0"/>
        <v>1212</v>
      </c>
      <c r="B3" s="3">
        <v>12</v>
      </c>
      <c r="C3" s="2">
        <v>1</v>
      </c>
      <c r="D3" s="2">
        <v>2</v>
      </c>
      <c r="E3" s="159">
        <v>122000</v>
      </c>
    </row>
    <row r="4" spans="1:7" x14ac:dyDescent="0.15">
      <c r="A4" s="2" t="str">
        <f t="shared" si="0"/>
        <v>1213</v>
      </c>
      <c r="B4" s="3">
        <v>12</v>
      </c>
      <c r="C4" s="2">
        <v>1</v>
      </c>
      <c r="D4" s="2">
        <v>3</v>
      </c>
      <c r="E4" s="159">
        <v>127000</v>
      </c>
    </row>
    <row r="5" spans="1:7" x14ac:dyDescent="0.15">
      <c r="A5" s="2" t="str">
        <f t="shared" si="0"/>
        <v>1214</v>
      </c>
      <c r="B5" s="3">
        <v>12</v>
      </c>
      <c r="C5" s="2">
        <v>1</v>
      </c>
      <c r="D5" s="2">
        <v>4</v>
      </c>
      <c r="E5" s="159">
        <v>151000</v>
      </c>
    </row>
    <row r="6" spans="1:7" x14ac:dyDescent="0.15">
      <c r="A6" s="2" t="str">
        <f t="shared" si="0"/>
        <v>1215</v>
      </c>
      <c r="B6" s="3">
        <v>12</v>
      </c>
      <c r="C6" s="2">
        <v>1</v>
      </c>
      <c r="D6" s="2">
        <v>5</v>
      </c>
      <c r="E6" s="159">
        <v>188000</v>
      </c>
    </row>
    <row r="7" spans="1:7" x14ac:dyDescent="0.15">
      <c r="A7" s="2" t="str">
        <f t="shared" si="0"/>
        <v>1216</v>
      </c>
      <c r="B7" s="3">
        <v>12</v>
      </c>
      <c r="C7" s="2">
        <v>1</v>
      </c>
      <c r="D7" s="2">
        <v>6</v>
      </c>
      <c r="E7" s="159">
        <v>227000</v>
      </c>
    </row>
    <row r="8" spans="1:7" x14ac:dyDescent="0.15">
      <c r="A8" s="2" t="str">
        <f t="shared" si="0"/>
        <v>1221</v>
      </c>
      <c r="B8" s="3">
        <v>12</v>
      </c>
      <c r="C8" s="2">
        <v>2</v>
      </c>
      <c r="D8" s="2">
        <v>1</v>
      </c>
      <c r="E8" s="159">
        <v>108000</v>
      </c>
    </row>
    <row r="9" spans="1:7" x14ac:dyDescent="0.15">
      <c r="A9" s="2" t="str">
        <f t="shared" si="0"/>
        <v>1222</v>
      </c>
      <c r="B9" s="3">
        <v>12</v>
      </c>
      <c r="C9" s="2">
        <v>2</v>
      </c>
      <c r="D9" s="2">
        <v>2</v>
      </c>
      <c r="E9" s="159">
        <v>122000</v>
      </c>
    </row>
    <row r="10" spans="1:7" x14ac:dyDescent="0.15">
      <c r="A10" s="2" t="str">
        <f t="shared" si="0"/>
        <v>1223</v>
      </c>
      <c r="B10" s="3">
        <v>12</v>
      </c>
      <c r="C10" s="2">
        <v>2</v>
      </c>
      <c r="D10" s="2">
        <v>3</v>
      </c>
      <c r="E10" s="159">
        <v>127000</v>
      </c>
    </row>
    <row r="11" spans="1:7" x14ac:dyDescent="0.15">
      <c r="A11" s="2" t="str">
        <f t="shared" si="0"/>
        <v>1224</v>
      </c>
      <c r="B11" s="3">
        <v>12</v>
      </c>
      <c r="C11" s="2">
        <v>2</v>
      </c>
      <c r="D11" s="2">
        <v>4</v>
      </c>
      <c r="E11" s="159">
        <v>151000</v>
      </c>
    </row>
    <row r="12" spans="1:7" x14ac:dyDescent="0.15">
      <c r="A12" s="2" t="str">
        <f t="shared" si="0"/>
        <v>1225</v>
      </c>
      <c r="B12" s="3">
        <v>12</v>
      </c>
      <c r="C12" s="2">
        <v>2</v>
      </c>
      <c r="D12" s="2">
        <v>5</v>
      </c>
      <c r="E12" s="159">
        <v>188000</v>
      </c>
    </row>
    <row r="13" spans="1:7" x14ac:dyDescent="0.15">
      <c r="A13" s="2" t="str">
        <f t="shared" si="0"/>
        <v>1226</v>
      </c>
      <c r="B13" s="3">
        <v>12</v>
      </c>
      <c r="C13" s="2">
        <v>2</v>
      </c>
      <c r="D13" s="2">
        <v>6</v>
      </c>
      <c r="E13" s="159">
        <v>227000</v>
      </c>
    </row>
    <row r="14" spans="1:7" x14ac:dyDescent="0.15">
      <c r="A14" s="2" t="str">
        <f t="shared" si="0"/>
        <v>1231</v>
      </c>
      <c r="B14" s="3">
        <v>12</v>
      </c>
      <c r="C14" s="2">
        <v>3</v>
      </c>
      <c r="D14" s="2">
        <v>1</v>
      </c>
      <c r="E14" s="159">
        <v>108000</v>
      </c>
    </row>
    <row r="15" spans="1:7" x14ac:dyDescent="0.15">
      <c r="A15" s="2" t="str">
        <f t="shared" si="0"/>
        <v>1232</v>
      </c>
      <c r="B15" s="3">
        <v>12</v>
      </c>
      <c r="C15" s="2">
        <v>3</v>
      </c>
      <c r="D15" s="2">
        <v>2</v>
      </c>
      <c r="E15" s="159">
        <v>122000</v>
      </c>
    </row>
    <row r="16" spans="1:7" x14ac:dyDescent="0.15">
      <c r="A16" s="2" t="str">
        <f t="shared" si="0"/>
        <v>1233</v>
      </c>
      <c r="B16" s="3">
        <v>12</v>
      </c>
      <c r="C16" s="2">
        <v>3</v>
      </c>
      <c r="D16" s="2">
        <v>3</v>
      </c>
      <c r="E16" s="159">
        <v>127000</v>
      </c>
    </row>
    <row r="17" spans="1:5" x14ac:dyDescent="0.15">
      <c r="A17" s="2" t="str">
        <f t="shared" si="0"/>
        <v>1234</v>
      </c>
      <c r="B17" s="3">
        <v>12</v>
      </c>
      <c r="C17" s="2">
        <v>3</v>
      </c>
      <c r="D17" s="2">
        <v>4</v>
      </c>
      <c r="E17" s="159">
        <v>151000</v>
      </c>
    </row>
    <row r="18" spans="1:5" x14ac:dyDescent="0.15">
      <c r="A18" s="2" t="str">
        <f t="shared" si="0"/>
        <v>1235</v>
      </c>
      <c r="B18" s="3">
        <v>12</v>
      </c>
      <c r="C18" s="2">
        <v>3</v>
      </c>
      <c r="D18" s="2">
        <v>5</v>
      </c>
      <c r="E18" s="159">
        <v>188000</v>
      </c>
    </row>
    <row r="19" spans="1:5" x14ac:dyDescent="0.15">
      <c r="A19" s="2" t="str">
        <f t="shared" si="0"/>
        <v>1236</v>
      </c>
      <c r="B19" s="3">
        <v>12</v>
      </c>
      <c r="C19" s="2">
        <v>3</v>
      </c>
      <c r="D19" s="2">
        <v>6</v>
      </c>
      <c r="E19" s="159">
        <v>227000</v>
      </c>
    </row>
    <row r="20" spans="1:5" x14ac:dyDescent="0.15">
      <c r="A20" s="2" t="str">
        <f t="shared" si="0"/>
        <v>1241</v>
      </c>
      <c r="B20" s="3">
        <v>12</v>
      </c>
      <c r="C20" s="2">
        <v>4</v>
      </c>
      <c r="D20" s="2">
        <v>1</v>
      </c>
      <c r="E20" s="159">
        <v>108000</v>
      </c>
    </row>
    <row r="21" spans="1:5" x14ac:dyDescent="0.15">
      <c r="A21" s="2" t="str">
        <f t="shared" si="0"/>
        <v>1242</v>
      </c>
      <c r="B21" s="3">
        <v>12</v>
      </c>
      <c r="C21" s="2">
        <v>4</v>
      </c>
      <c r="D21" s="2">
        <v>2</v>
      </c>
      <c r="E21" s="159">
        <v>122000</v>
      </c>
    </row>
    <row r="22" spans="1:5" x14ac:dyDescent="0.15">
      <c r="A22" s="2" t="str">
        <f t="shared" si="0"/>
        <v>1243</v>
      </c>
      <c r="B22" s="3">
        <v>12</v>
      </c>
      <c r="C22" s="2">
        <v>4</v>
      </c>
      <c r="D22" s="2">
        <v>3</v>
      </c>
      <c r="E22" s="159">
        <v>127000</v>
      </c>
    </row>
    <row r="23" spans="1:5" x14ac:dyDescent="0.15">
      <c r="A23" s="2" t="str">
        <f t="shared" si="0"/>
        <v>1244</v>
      </c>
      <c r="B23" s="3">
        <v>12</v>
      </c>
      <c r="C23" s="2">
        <v>4</v>
      </c>
      <c r="D23" s="2">
        <v>4</v>
      </c>
      <c r="E23" s="159">
        <v>151000</v>
      </c>
    </row>
    <row r="24" spans="1:5" x14ac:dyDescent="0.15">
      <c r="A24" s="2" t="str">
        <f t="shared" si="0"/>
        <v>1245</v>
      </c>
      <c r="B24" s="3">
        <v>12</v>
      </c>
      <c r="C24" s="2">
        <v>4</v>
      </c>
      <c r="D24" s="2">
        <v>5</v>
      </c>
      <c r="E24" s="159">
        <v>188000</v>
      </c>
    </row>
    <row r="25" spans="1:5" x14ac:dyDescent="0.15">
      <c r="A25" s="2" t="str">
        <f t="shared" si="0"/>
        <v>1246</v>
      </c>
      <c r="B25" s="3">
        <v>12</v>
      </c>
      <c r="C25" s="2">
        <v>4</v>
      </c>
      <c r="D25" s="2">
        <v>6</v>
      </c>
      <c r="E25" s="159">
        <v>227000</v>
      </c>
    </row>
    <row r="26" spans="1:5" x14ac:dyDescent="0.15">
      <c r="A26" s="2" t="str">
        <f t="shared" si="0"/>
        <v>1251</v>
      </c>
      <c r="B26" s="3">
        <v>12</v>
      </c>
      <c r="C26" s="2">
        <v>5</v>
      </c>
      <c r="D26" s="2">
        <v>1</v>
      </c>
      <c r="E26" s="159">
        <v>93000</v>
      </c>
    </row>
    <row r="27" spans="1:5" x14ac:dyDescent="0.15">
      <c r="A27" s="2" t="str">
        <f t="shared" si="0"/>
        <v>1252</v>
      </c>
      <c r="B27" s="3">
        <v>12</v>
      </c>
      <c r="C27" s="2">
        <v>5</v>
      </c>
      <c r="D27" s="2">
        <v>2</v>
      </c>
      <c r="E27" s="159">
        <v>107000</v>
      </c>
    </row>
    <row r="28" spans="1:5" x14ac:dyDescent="0.15">
      <c r="A28" s="2" t="str">
        <f t="shared" si="0"/>
        <v>1253</v>
      </c>
      <c r="B28" s="3">
        <v>12</v>
      </c>
      <c r="C28" s="2">
        <v>5</v>
      </c>
      <c r="D28" s="2">
        <v>3</v>
      </c>
      <c r="E28" s="159">
        <v>126000</v>
      </c>
    </row>
    <row r="29" spans="1:5" x14ac:dyDescent="0.15">
      <c r="A29" s="2" t="str">
        <f t="shared" si="0"/>
        <v>1254</v>
      </c>
      <c r="B29" s="3">
        <v>12</v>
      </c>
      <c r="C29" s="2">
        <v>5</v>
      </c>
      <c r="D29" s="2">
        <v>4</v>
      </c>
      <c r="E29" s="159">
        <v>146000</v>
      </c>
    </row>
    <row r="30" spans="1:5" x14ac:dyDescent="0.15">
      <c r="A30" s="2" t="str">
        <f t="shared" si="0"/>
        <v>1255</v>
      </c>
      <c r="B30" s="3">
        <v>12</v>
      </c>
      <c r="C30" s="2">
        <v>5</v>
      </c>
      <c r="D30" s="2">
        <v>5</v>
      </c>
      <c r="E30" s="159">
        <v>177000</v>
      </c>
    </row>
    <row r="31" spans="1:5" x14ac:dyDescent="0.15">
      <c r="A31" s="2" t="str">
        <f t="shared" si="0"/>
        <v>1256</v>
      </c>
      <c r="B31" s="3">
        <v>12</v>
      </c>
      <c r="C31" s="2">
        <v>5</v>
      </c>
      <c r="D31" s="2">
        <v>6</v>
      </c>
      <c r="E31" s="159">
        <v>216000</v>
      </c>
    </row>
    <row r="32" spans="1:5" x14ac:dyDescent="0.15">
      <c r="A32" s="2" t="str">
        <f t="shared" si="0"/>
        <v>1261</v>
      </c>
      <c r="B32" s="3">
        <v>12</v>
      </c>
      <c r="C32" s="2">
        <v>6</v>
      </c>
      <c r="D32" s="2">
        <v>1</v>
      </c>
      <c r="E32" s="159">
        <v>83000</v>
      </c>
    </row>
    <row r="33" spans="1:5" x14ac:dyDescent="0.15">
      <c r="A33" s="2" t="str">
        <f t="shared" si="0"/>
        <v>1262</v>
      </c>
      <c r="B33" s="3">
        <v>12</v>
      </c>
      <c r="C33" s="2">
        <v>6</v>
      </c>
      <c r="D33" s="2">
        <v>2</v>
      </c>
      <c r="E33" s="159">
        <v>97000</v>
      </c>
    </row>
    <row r="34" spans="1:5" x14ac:dyDescent="0.15">
      <c r="A34" s="2" t="str">
        <f t="shared" ref="A34:A65" si="1">B34&amp;C34&amp;D34</f>
        <v>1263</v>
      </c>
      <c r="B34" s="3">
        <v>12</v>
      </c>
      <c r="C34" s="2">
        <v>6</v>
      </c>
      <c r="D34" s="2">
        <v>3</v>
      </c>
      <c r="E34" s="159">
        <v>119000</v>
      </c>
    </row>
    <row r="35" spans="1:5" x14ac:dyDescent="0.15">
      <c r="A35" s="2" t="str">
        <f t="shared" si="1"/>
        <v>1264</v>
      </c>
      <c r="B35" s="3">
        <v>12</v>
      </c>
      <c r="C35" s="2">
        <v>6</v>
      </c>
      <c r="D35" s="2">
        <v>4</v>
      </c>
      <c r="E35" s="159">
        <v>139000</v>
      </c>
    </row>
    <row r="36" spans="1:5" x14ac:dyDescent="0.15">
      <c r="A36" s="2" t="str">
        <f t="shared" si="1"/>
        <v>1265</v>
      </c>
      <c r="B36" s="3">
        <v>12</v>
      </c>
      <c r="C36" s="2">
        <v>6</v>
      </c>
      <c r="D36" s="2">
        <v>5</v>
      </c>
      <c r="E36" s="159">
        <v>170000</v>
      </c>
    </row>
    <row r="37" spans="1:5" x14ac:dyDescent="0.15">
      <c r="A37" s="2" t="str">
        <f t="shared" si="1"/>
        <v>1266</v>
      </c>
      <c r="B37" s="3">
        <v>12</v>
      </c>
      <c r="C37" s="2">
        <v>6</v>
      </c>
      <c r="D37" s="2">
        <v>6</v>
      </c>
      <c r="E37" s="159">
        <v>210000</v>
      </c>
    </row>
    <row r="38" spans="1:5" x14ac:dyDescent="0.15">
      <c r="A38" s="4" t="str">
        <f t="shared" si="1"/>
        <v>3011</v>
      </c>
      <c r="B38" s="5">
        <v>30</v>
      </c>
      <c r="C38" s="4">
        <v>1</v>
      </c>
      <c r="D38" s="4">
        <v>1</v>
      </c>
      <c r="E38" s="158">
        <v>94000</v>
      </c>
    </row>
    <row r="39" spans="1:5" x14ac:dyDescent="0.15">
      <c r="A39" s="4" t="str">
        <f t="shared" si="1"/>
        <v>3012</v>
      </c>
      <c r="B39" s="5">
        <v>30</v>
      </c>
      <c r="C39" s="4">
        <v>1</v>
      </c>
      <c r="D39" s="4">
        <v>2</v>
      </c>
      <c r="E39" s="158">
        <v>107000</v>
      </c>
    </row>
    <row r="40" spans="1:5" x14ac:dyDescent="0.15">
      <c r="A40" s="4" t="str">
        <f t="shared" si="1"/>
        <v>3013</v>
      </c>
      <c r="B40" s="5">
        <v>30</v>
      </c>
      <c r="C40" s="4">
        <v>1</v>
      </c>
      <c r="D40" s="4">
        <v>3</v>
      </c>
      <c r="E40" s="158">
        <v>112000</v>
      </c>
    </row>
    <row r="41" spans="1:5" x14ac:dyDescent="0.15">
      <c r="A41" s="4" t="str">
        <f t="shared" si="1"/>
        <v>3014</v>
      </c>
      <c r="B41" s="5">
        <v>30</v>
      </c>
      <c r="C41" s="4">
        <v>1</v>
      </c>
      <c r="D41" s="4">
        <v>4</v>
      </c>
      <c r="E41" s="158">
        <v>136000</v>
      </c>
    </row>
    <row r="42" spans="1:5" x14ac:dyDescent="0.15">
      <c r="A42" s="4" t="str">
        <f t="shared" si="1"/>
        <v>3015</v>
      </c>
      <c r="B42" s="5">
        <v>30</v>
      </c>
      <c r="C42" s="4">
        <v>1</v>
      </c>
      <c r="D42" s="4">
        <v>5</v>
      </c>
      <c r="E42" s="158">
        <v>172000</v>
      </c>
    </row>
    <row r="43" spans="1:5" x14ac:dyDescent="0.15">
      <c r="A43" s="4" t="str">
        <f t="shared" si="1"/>
        <v>3016</v>
      </c>
      <c r="B43" s="5">
        <v>30</v>
      </c>
      <c r="C43" s="4">
        <v>1</v>
      </c>
      <c r="D43" s="4">
        <v>6</v>
      </c>
      <c r="E43" s="158">
        <v>213000</v>
      </c>
    </row>
    <row r="44" spans="1:5" x14ac:dyDescent="0.15">
      <c r="A44" s="4" t="str">
        <f t="shared" si="1"/>
        <v>3021</v>
      </c>
      <c r="B44" s="5">
        <v>30</v>
      </c>
      <c r="C44" s="4">
        <v>2</v>
      </c>
      <c r="D44" s="4">
        <v>1</v>
      </c>
      <c r="E44" s="158">
        <v>94000</v>
      </c>
    </row>
    <row r="45" spans="1:5" x14ac:dyDescent="0.15">
      <c r="A45" s="4" t="str">
        <f t="shared" si="1"/>
        <v>3022</v>
      </c>
      <c r="B45" s="5">
        <v>30</v>
      </c>
      <c r="C45" s="4">
        <v>2</v>
      </c>
      <c r="D45" s="4">
        <v>2</v>
      </c>
      <c r="E45" s="158">
        <v>107000</v>
      </c>
    </row>
    <row r="46" spans="1:5" x14ac:dyDescent="0.15">
      <c r="A46" s="4" t="str">
        <f t="shared" si="1"/>
        <v>3023</v>
      </c>
      <c r="B46" s="5">
        <v>30</v>
      </c>
      <c r="C46" s="4">
        <v>2</v>
      </c>
      <c r="D46" s="4">
        <v>3</v>
      </c>
      <c r="E46" s="158">
        <v>112000</v>
      </c>
    </row>
    <row r="47" spans="1:5" x14ac:dyDescent="0.15">
      <c r="A47" s="4" t="str">
        <f t="shared" si="1"/>
        <v>3024</v>
      </c>
      <c r="B47" s="5">
        <v>30</v>
      </c>
      <c r="C47" s="4">
        <v>2</v>
      </c>
      <c r="D47" s="4">
        <v>4</v>
      </c>
      <c r="E47" s="158">
        <v>136000</v>
      </c>
    </row>
    <row r="48" spans="1:5" x14ac:dyDescent="0.15">
      <c r="A48" s="4" t="str">
        <f t="shared" si="1"/>
        <v>3025</v>
      </c>
      <c r="B48" s="5">
        <v>30</v>
      </c>
      <c r="C48" s="4">
        <v>2</v>
      </c>
      <c r="D48" s="4">
        <v>5</v>
      </c>
      <c r="E48" s="158">
        <v>172000</v>
      </c>
    </row>
    <row r="49" spans="1:5" x14ac:dyDescent="0.15">
      <c r="A49" s="4" t="str">
        <f t="shared" si="1"/>
        <v>3026</v>
      </c>
      <c r="B49" s="5">
        <v>30</v>
      </c>
      <c r="C49" s="4">
        <v>2</v>
      </c>
      <c r="D49" s="4">
        <v>6</v>
      </c>
      <c r="E49" s="158">
        <v>213000</v>
      </c>
    </row>
    <row r="50" spans="1:5" x14ac:dyDescent="0.15">
      <c r="A50" s="4" t="str">
        <f t="shared" si="1"/>
        <v>3031</v>
      </c>
      <c r="B50" s="5">
        <v>30</v>
      </c>
      <c r="C50" s="4">
        <v>3</v>
      </c>
      <c r="D50" s="4">
        <v>1</v>
      </c>
      <c r="E50" s="158">
        <v>94000</v>
      </c>
    </row>
    <row r="51" spans="1:5" x14ac:dyDescent="0.15">
      <c r="A51" s="4" t="str">
        <f t="shared" si="1"/>
        <v>3032</v>
      </c>
      <c r="B51" s="5">
        <v>30</v>
      </c>
      <c r="C51" s="4">
        <v>3</v>
      </c>
      <c r="D51" s="4">
        <v>2</v>
      </c>
      <c r="E51" s="158">
        <v>107000</v>
      </c>
    </row>
    <row r="52" spans="1:5" x14ac:dyDescent="0.15">
      <c r="A52" s="4" t="str">
        <f t="shared" si="1"/>
        <v>3033</v>
      </c>
      <c r="B52" s="5">
        <v>30</v>
      </c>
      <c r="C52" s="4">
        <v>3</v>
      </c>
      <c r="D52" s="4">
        <v>3</v>
      </c>
      <c r="E52" s="158">
        <v>112000</v>
      </c>
    </row>
    <row r="53" spans="1:5" x14ac:dyDescent="0.15">
      <c r="A53" s="4" t="str">
        <f t="shared" si="1"/>
        <v>3034</v>
      </c>
      <c r="B53" s="5">
        <v>30</v>
      </c>
      <c r="C53" s="4">
        <v>3</v>
      </c>
      <c r="D53" s="4">
        <v>4</v>
      </c>
      <c r="E53" s="158">
        <v>136000</v>
      </c>
    </row>
    <row r="54" spans="1:5" x14ac:dyDescent="0.15">
      <c r="A54" s="4" t="str">
        <f t="shared" si="1"/>
        <v>3035</v>
      </c>
      <c r="B54" s="5">
        <v>30</v>
      </c>
      <c r="C54" s="4">
        <v>3</v>
      </c>
      <c r="D54" s="4">
        <v>5</v>
      </c>
      <c r="E54" s="158">
        <v>172000</v>
      </c>
    </row>
    <row r="55" spans="1:5" x14ac:dyDescent="0.15">
      <c r="A55" s="4" t="str">
        <f t="shared" si="1"/>
        <v>3036</v>
      </c>
      <c r="B55" s="5">
        <v>30</v>
      </c>
      <c r="C55" s="4">
        <v>3</v>
      </c>
      <c r="D55" s="4">
        <v>6</v>
      </c>
      <c r="E55" s="158">
        <v>213000</v>
      </c>
    </row>
    <row r="56" spans="1:5" x14ac:dyDescent="0.15">
      <c r="A56" s="4" t="str">
        <f t="shared" si="1"/>
        <v>3041</v>
      </c>
      <c r="B56" s="5">
        <v>30</v>
      </c>
      <c r="C56" s="4">
        <v>4</v>
      </c>
      <c r="D56" s="4">
        <v>1</v>
      </c>
      <c r="E56" s="158">
        <v>94000</v>
      </c>
    </row>
    <row r="57" spans="1:5" x14ac:dyDescent="0.15">
      <c r="A57" s="4" t="str">
        <f t="shared" si="1"/>
        <v>3042</v>
      </c>
      <c r="B57" s="5">
        <v>30</v>
      </c>
      <c r="C57" s="4">
        <v>4</v>
      </c>
      <c r="D57" s="4">
        <v>2</v>
      </c>
      <c r="E57" s="158">
        <v>107000</v>
      </c>
    </row>
    <row r="58" spans="1:5" x14ac:dyDescent="0.15">
      <c r="A58" s="4" t="str">
        <f t="shared" si="1"/>
        <v>3043</v>
      </c>
      <c r="B58" s="5">
        <v>30</v>
      </c>
      <c r="C58" s="4">
        <v>4</v>
      </c>
      <c r="D58" s="4">
        <v>3</v>
      </c>
      <c r="E58" s="158">
        <v>112000</v>
      </c>
    </row>
    <row r="59" spans="1:5" x14ac:dyDescent="0.15">
      <c r="A59" s="4" t="str">
        <f t="shared" si="1"/>
        <v>3044</v>
      </c>
      <c r="B59" s="5">
        <v>30</v>
      </c>
      <c r="C59" s="4">
        <v>4</v>
      </c>
      <c r="D59" s="4">
        <v>4</v>
      </c>
      <c r="E59" s="158">
        <v>136000</v>
      </c>
    </row>
    <row r="60" spans="1:5" x14ac:dyDescent="0.15">
      <c r="A60" s="4" t="str">
        <f t="shared" si="1"/>
        <v>3045</v>
      </c>
      <c r="B60" s="5">
        <v>30</v>
      </c>
      <c r="C60" s="4">
        <v>4</v>
      </c>
      <c r="D60" s="4">
        <v>5</v>
      </c>
      <c r="E60" s="158">
        <v>172000</v>
      </c>
    </row>
    <row r="61" spans="1:5" x14ac:dyDescent="0.15">
      <c r="A61" s="4" t="str">
        <f t="shared" si="1"/>
        <v>3046</v>
      </c>
      <c r="B61" s="5">
        <v>30</v>
      </c>
      <c r="C61" s="4">
        <v>4</v>
      </c>
      <c r="D61" s="4">
        <v>6</v>
      </c>
      <c r="E61" s="158">
        <v>213000</v>
      </c>
    </row>
    <row r="62" spans="1:5" x14ac:dyDescent="0.15">
      <c r="A62" s="4" t="str">
        <f t="shared" si="1"/>
        <v>3051</v>
      </c>
      <c r="B62" s="5">
        <v>30</v>
      </c>
      <c r="C62" s="4">
        <v>5</v>
      </c>
      <c r="D62" s="4">
        <v>1</v>
      </c>
      <c r="E62" s="158">
        <v>79000</v>
      </c>
    </row>
    <row r="63" spans="1:5" x14ac:dyDescent="0.15">
      <c r="A63" s="4" t="str">
        <f t="shared" si="1"/>
        <v>3052</v>
      </c>
      <c r="B63" s="5">
        <v>30</v>
      </c>
      <c r="C63" s="4">
        <v>5</v>
      </c>
      <c r="D63" s="4">
        <v>2</v>
      </c>
      <c r="E63" s="158">
        <v>92000</v>
      </c>
    </row>
    <row r="64" spans="1:5" x14ac:dyDescent="0.15">
      <c r="A64" s="4" t="str">
        <f t="shared" si="1"/>
        <v>3053</v>
      </c>
      <c r="B64" s="5">
        <v>30</v>
      </c>
      <c r="C64" s="4">
        <v>5</v>
      </c>
      <c r="D64" s="4">
        <v>3</v>
      </c>
      <c r="E64" s="158">
        <v>111000</v>
      </c>
    </row>
    <row r="65" spans="1:5" x14ac:dyDescent="0.15">
      <c r="A65" s="4" t="str">
        <f t="shared" si="1"/>
        <v>3054</v>
      </c>
      <c r="B65" s="5">
        <v>30</v>
      </c>
      <c r="C65" s="4">
        <v>5</v>
      </c>
      <c r="D65" s="4">
        <v>4</v>
      </c>
      <c r="E65" s="158">
        <v>131000</v>
      </c>
    </row>
    <row r="66" spans="1:5" x14ac:dyDescent="0.15">
      <c r="A66" s="4" t="str">
        <f t="shared" ref="A66:A97" si="2">B66&amp;C66&amp;D66</f>
        <v>3055</v>
      </c>
      <c r="B66" s="5">
        <v>30</v>
      </c>
      <c r="C66" s="4">
        <v>5</v>
      </c>
      <c r="D66" s="4">
        <v>5</v>
      </c>
      <c r="E66" s="158">
        <v>161000</v>
      </c>
    </row>
    <row r="67" spans="1:5" x14ac:dyDescent="0.15">
      <c r="A67" s="4" t="str">
        <f t="shared" si="2"/>
        <v>3056</v>
      </c>
      <c r="B67" s="5">
        <v>30</v>
      </c>
      <c r="C67" s="4">
        <v>5</v>
      </c>
      <c r="D67" s="4">
        <v>6</v>
      </c>
      <c r="E67" s="158">
        <v>201000</v>
      </c>
    </row>
    <row r="68" spans="1:5" x14ac:dyDescent="0.15">
      <c r="A68" s="4" t="str">
        <f t="shared" si="2"/>
        <v>3061</v>
      </c>
      <c r="B68" s="5">
        <v>30</v>
      </c>
      <c r="C68" s="4">
        <v>6</v>
      </c>
      <c r="D68" s="4">
        <v>1</v>
      </c>
      <c r="E68" s="158">
        <v>69000</v>
      </c>
    </row>
    <row r="69" spans="1:5" x14ac:dyDescent="0.15">
      <c r="A69" s="4" t="str">
        <f t="shared" si="2"/>
        <v>3062</v>
      </c>
      <c r="B69" s="5">
        <v>30</v>
      </c>
      <c r="C69" s="4">
        <v>6</v>
      </c>
      <c r="D69" s="4">
        <v>2</v>
      </c>
      <c r="E69" s="158">
        <v>82000</v>
      </c>
    </row>
    <row r="70" spans="1:5" x14ac:dyDescent="0.15">
      <c r="A70" s="4" t="str">
        <f t="shared" si="2"/>
        <v>3063</v>
      </c>
      <c r="B70" s="5">
        <v>30</v>
      </c>
      <c r="C70" s="4">
        <v>6</v>
      </c>
      <c r="D70" s="4">
        <v>3</v>
      </c>
      <c r="E70" s="158">
        <v>104000</v>
      </c>
    </row>
    <row r="71" spans="1:5" x14ac:dyDescent="0.15">
      <c r="A71" s="4" t="str">
        <f t="shared" si="2"/>
        <v>3064</v>
      </c>
      <c r="B71" s="5">
        <v>30</v>
      </c>
      <c r="C71" s="4">
        <v>6</v>
      </c>
      <c r="D71" s="4">
        <v>4</v>
      </c>
      <c r="E71" s="158">
        <v>124000</v>
      </c>
    </row>
    <row r="72" spans="1:5" x14ac:dyDescent="0.15">
      <c r="A72" s="4" t="str">
        <f t="shared" si="2"/>
        <v>3065</v>
      </c>
      <c r="B72" s="5">
        <v>30</v>
      </c>
      <c r="C72" s="4">
        <v>6</v>
      </c>
      <c r="D72" s="4">
        <v>5</v>
      </c>
      <c r="E72" s="158">
        <v>154000</v>
      </c>
    </row>
    <row r="73" spans="1:5" x14ac:dyDescent="0.15">
      <c r="A73" s="4" t="str">
        <f t="shared" si="2"/>
        <v>3066</v>
      </c>
      <c r="B73" s="5">
        <v>30</v>
      </c>
      <c r="C73" s="4">
        <v>6</v>
      </c>
      <c r="D73" s="4">
        <v>6</v>
      </c>
      <c r="E73" s="158">
        <v>196000</v>
      </c>
    </row>
    <row r="74" spans="1:5" x14ac:dyDescent="0.15">
      <c r="A74" s="6" t="str">
        <f t="shared" si="2"/>
        <v>111</v>
      </c>
      <c r="B74" s="7">
        <v>1</v>
      </c>
      <c r="C74" s="6">
        <v>1</v>
      </c>
      <c r="D74" s="6">
        <v>1</v>
      </c>
      <c r="E74" s="157">
        <v>85000</v>
      </c>
    </row>
    <row r="75" spans="1:5" x14ac:dyDescent="0.15">
      <c r="A75" s="6" t="str">
        <f t="shared" si="2"/>
        <v>112</v>
      </c>
      <c r="B75" s="7">
        <v>1</v>
      </c>
      <c r="C75" s="6">
        <v>1</v>
      </c>
      <c r="D75" s="6">
        <v>2</v>
      </c>
      <c r="E75" s="157">
        <v>97000</v>
      </c>
    </row>
    <row r="76" spans="1:5" x14ac:dyDescent="0.15">
      <c r="A76" s="6" t="str">
        <f t="shared" si="2"/>
        <v>113</v>
      </c>
      <c r="B76" s="7">
        <v>1</v>
      </c>
      <c r="C76" s="6">
        <v>1</v>
      </c>
      <c r="D76" s="6">
        <v>3</v>
      </c>
      <c r="E76" s="157">
        <v>102000</v>
      </c>
    </row>
    <row r="77" spans="1:5" x14ac:dyDescent="0.15">
      <c r="A77" s="6" t="str">
        <f t="shared" si="2"/>
        <v>114</v>
      </c>
      <c r="B77" s="7">
        <v>1</v>
      </c>
      <c r="C77" s="6">
        <v>1</v>
      </c>
      <c r="D77" s="6">
        <v>4</v>
      </c>
      <c r="E77" s="157">
        <v>126000</v>
      </c>
    </row>
    <row r="78" spans="1:5" x14ac:dyDescent="0.15">
      <c r="A78" s="6" t="str">
        <f t="shared" si="2"/>
        <v>115</v>
      </c>
      <c r="B78" s="7">
        <v>1</v>
      </c>
      <c r="C78" s="6">
        <v>1</v>
      </c>
      <c r="D78" s="6">
        <v>5</v>
      </c>
      <c r="E78" s="157">
        <v>162000</v>
      </c>
    </row>
    <row r="79" spans="1:5" x14ac:dyDescent="0.15">
      <c r="A79" s="6" t="str">
        <f t="shared" si="2"/>
        <v>116</v>
      </c>
      <c r="B79" s="7">
        <v>1</v>
      </c>
      <c r="C79" s="6">
        <v>1</v>
      </c>
      <c r="D79" s="6">
        <v>6</v>
      </c>
      <c r="E79" s="157">
        <v>203000</v>
      </c>
    </row>
    <row r="80" spans="1:5" x14ac:dyDescent="0.15">
      <c r="A80" s="6" t="str">
        <f t="shared" si="2"/>
        <v>121</v>
      </c>
      <c r="B80" s="7">
        <v>1</v>
      </c>
      <c r="C80" s="6">
        <v>2</v>
      </c>
      <c r="D80" s="6">
        <v>1</v>
      </c>
      <c r="E80" s="157">
        <v>85000</v>
      </c>
    </row>
    <row r="81" spans="1:5" x14ac:dyDescent="0.15">
      <c r="A81" s="6" t="str">
        <f t="shared" si="2"/>
        <v>122</v>
      </c>
      <c r="B81" s="7">
        <v>1</v>
      </c>
      <c r="C81" s="6">
        <v>2</v>
      </c>
      <c r="D81" s="6">
        <v>2</v>
      </c>
      <c r="E81" s="157">
        <v>97000</v>
      </c>
    </row>
    <row r="82" spans="1:5" x14ac:dyDescent="0.15">
      <c r="A82" s="6" t="str">
        <f t="shared" si="2"/>
        <v>123</v>
      </c>
      <c r="B82" s="7">
        <v>1</v>
      </c>
      <c r="C82" s="6">
        <v>2</v>
      </c>
      <c r="D82" s="6">
        <v>3</v>
      </c>
      <c r="E82" s="157">
        <v>102000</v>
      </c>
    </row>
    <row r="83" spans="1:5" x14ac:dyDescent="0.15">
      <c r="A83" s="6" t="str">
        <f t="shared" si="2"/>
        <v>124</v>
      </c>
      <c r="B83" s="7">
        <v>1</v>
      </c>
      <c r="C83" s="6">
        <v>2</v>
      </c>
      <c r="D83" s="6">
        <v>4</v>
      </c>
      <c r="E83" s="157">
        <v>126000</v>
      </c>
    </row>
    <row r="84" spans="1:5" x14ac:dyDescent="0.15">
      <c r="A84" s="6" t="str">
        <f t="shared" si="2"/>
        <v>125</v>
      </c>
      <c r="B84" s="7">
        <v>1</v>
      </c>
      <c r="C84" s="6">
        <v>2</v>
      </c>
      <c r="D84" s="6">
        <v>5</v>
      </c>
      <c r="E84" s="157">
        <v>162000</v>
      </c>
    </row>
    <row r="85" spans="1:5" x14ac:dyDescent="0.15">
      <c r="A85" s="6" t="str">
        <f t="shared" si="2"/>
        <v>126</v>
      </c>
      <c r="B85" s="7">
        <v>1</v>
      </c>
      <c r="C85" s="6">
        <v>2</v>
      </c>
      <c r="D85" s="6">
        <v>6</v>
      </c>
      <c r="E85" s="157">
        <v>203000</v>
      </c>
    </row>
    <row r="86" spans="1:5" x14ac:dyDescent="0.15">
      <c r="A86" s="6" t="str">
        <f t="shared" si="2"/>
        <v>131</v>
      </c>
      <c r="B86" s="7">
        <v>1</v>
      </c>
      <c r="C86" s="6">
        <v>3</v>
      </c>
      <c r="D86" s="6">
        <v>1</v>
      </c>
      <c r="E86" s="157">
        <v>85000</v>
      </c>
    </row>
    <row r="87" spans="1:5" x14ac:dyDescent="0.15">
      <c r="A87" s="6" t="str">
        <f t="shared" si="2"/>
        <v>132</v>
      </c>
      <c r="B87" s="7">
        <v>1</v>
      </c>
      <c r="C87" s="6">
        <v>3</v>
      </c>
      <c r="D87" s="6">
        <v>2</v>
      </c>
      <c r="E87" s="157">
        <v>97000</v>
      </c>
    </row>
    <row r="88" spans="1:5" x14ac:dyDescent="0.15">
      <c r="A88" s="6" t="str">
        <f t="shared" si="2"/>
        <v>133</v>
      </c>
      <c r="B88" s="7">
        <v>1</v>
      </c>
      <c r="C88" s="6">
        <v>3</v>
      </c>
      <c r="D88" s="6">
        <v>3</v>
      </c>
      <c r="E88" s="157">
        <v>102000</v>
      </c>
    </row>
    <row r="89" spans="1:5" x14ac:dyDescent="0.15">
      <c r="A89" s="6" t="str">
        <f t="shared" si="2"/>
        <v>134</v>
      </c>
      <c r="B89" s="7">
        <v>1</v>
      </c>
      <c r="C89" s="6">
        <v>3</v>
      </c>
      <c r="D89" s="6">
        <v>4</v>
      </c>
      <c r="E89" s="157">
        <v>126000</v>
      </c>
    </row>
    <row r="90" spans="1:5" x14ac:dyDescent="0.15">
      <c r="A90" s="6" t="str">
        <f t="shared" si="2"/>
        <v>135</v>
      </c>
      <c r="B90" s="7">
        <v>1</v>
      </c>
      <c r="C90" s="6">
        <v>3</v>
      </c>
      <c r="D90" s="6">
        <v>5</v>
      </c>
      <c r="E90" s="157">
        <v>162000</v>
      </c>
    </row>
    <row r="91" spans="1:5" x14ac:dyDescent="0.15">
      <c r="A91" s="6" t="str">
        <f t="shared" si="2"/>
        <v>136</v>
      </c>
      <c r="B91" s="7">
        <v>1</v>
      </c>
      <c r="C91" s="6">
        <v>3</v>
      </c>
      <c r="D91" s="6">
        <v>6</v>
      </c>
      <c r="E91" s="157">
        <v>203000</v>
      </c>
    </row>
    <row r="92" spans="1:5" x14ac:dyDescent="0.15">
      <c r="A92" s="6" t="str">
        <f t="shared" si="2"/>
        <v>141</v>
      </c>
      <c r="B92" s="7">
        <v>1</v>
      </c>
      <c r="C92" s="6">
        <v>4</v>
      </c>
      <c r="D92" s="6">
        <v>1</v>
      </c>
      <c r="E92" s="157">
        <v>85000</v>
      </c>
    </row>
    <row r="93" spans="1:5" x14ac:dyDescent="0.15">
      <c r="A93" s="6" t="str">
        <f t="shared" si="2"/>
        <v>142</v>
      </c>
      <c r="B93" s="7">
        <v>1</v>
      </c>
      <c r="C93" s="6">
        <v>4</v>
      </c>
      <c r="D93" s="6">
        <v>2</v>
      </c>
      <c r="E93" s="157">
        <v>97000</v>
      </c>
    </row>
    <row r="94" spans="1:5" x14ac:dyDescent="0.15">
      <c r="A94" s="6" t="str">
        <f t="shared" si="2"/>
        <v>143</v>
      </c>
      <c r="B94" s="7">
        <v>1</v>
      </c>
      <c r="C94" s="6">
        <v>4</v>
      </c>
      <c r="D94" s="6">
        <v>3</v>
      </c>
      <c r="E94" s="157">
        <v>102000</v>
      </c>
    </row>
    <row r="95" spans="1:5" x14ac:dyDescent="0.15">
      <c r="A95" s="6" t="str">
        <f t="shared" si="2"/>
        <v>144</v>
      </c>
      <c r="B95" s="7">
        <v>1</v>
      </c>
      <c r="C95" s="6">
        <v>4</v>
      </c>
      <c r="D95" s="6">
        <v>4</v>
      </c>
      <c r="E95" s="157">
        <v>126000</v>
      </c>
    </row>
    <row r="96" spans="1:5" x14ac:dyDescent="0.15">
      <c r="A96" s="6" t="str">
        <f t="shared" si="2"/>
        <v>145</v>
      </c>
      <c r="B96" s="7">
        <v>1</v>
      </c>
      <c r="C96" s="6">
        <v>4</v>
      </c>
      <c r="D96" s="6">
        <v>5</v>
      </c>
      <c r="E96" s="157">
        <v>162000</v>
      </c>
    </row>
    <row r="97" spans="1:5" x14ac:dyDescent="0.15">
      <c r="A97" s="6" t="str">
        <f t="shared" si="2"/>
        <v>146</v>
      </c>
      <c r="B97" s="7">
        <v>1</v>
      </c>
      <c r="C97" s="6">
        <v>4</v>
      </c>
      <c r="D97" s="6">
        <v>6</v>
      </c>
      <c r="E97" s="157">
        <v>203000</v>
      </c>
    </row>
    <row r="98" spans="1:5" x14ac:dyDescent="0.15">
      <c r="A98" s="6" t="str">
        <f t="shared" ref="A98:A109" si="3">B98&amp;C98&amp;D98</f>
        <v>151</v>
      </c>
      <c r="B98" s="7">
        <v>1</v>
      </c>
      <c r="C98" s="6">
        <v>5</v>
      </c>
      <c r="D98" s="6">
        <v>1</v>
      </c>
      <c r="E98" s="157">
        <v>70000</v>
      </c>
    </row>
    <row r="99" spans="1:5" x14ac:dyDescent="0.15">
      <c r="A99" s="6" t="str">
        <f t="shared" si="3"/>
        <v>152</v>
      </c>
      <c r="B99" s="7">
        <v>1</v>
      </c>
      <c r="C99" s="6">
        <v>5</v>
      </c>
      <c r="D99" s="6">
        <v>2</v>
      </c>
      <c r="E99" s="157">
        <v>82000</v>
      </c>
    </row>
    <row r="100" spans="1:5" x14ac:dyDescent="0.15">
      <c r="A100" s="6" t="str">
        <f t="shared" si="3"/>
        <v>153</v>
      </c>
      <c r="B100" s="7">
        <v>1</v>
      </c>
      <c r="C100" s="6">
        <v>5</v>
      </c>
      <c r="D100" s="6">
        <v>3</v>
      </c>
      <c r="E100" s="157">
        <v>101000</v>
      </c>
    </row>
    <row r="101" spans="1:5" x14ac:dyDescent="0.15">
      <c r="A101" s="6" t="str">
        <f t="shared" si="3"/>
        <v>154</v>
      </c>
      <c r="B101" s="7">
        <v>1</v>
      </c>
      <c r="C101" s="6">
        <v>5</v>
      </c>
      <c r="D101" s="6">
        <v>4</v>
      </c>
      <c r="E101" s="157">
        <v>121000</v>
      </c>
    </row>
    <row r="102" spans="1:5" x14ac:dyDescent="0.15">
      <c r="A102" s="6" t="str">
        <f t="shared" si="3"/>
        <v>155</v>
      </c>
      <c r="B102" s="7">
        <v>1</v>
      </c>
      <c r="C102" s="6">
        <v>5</v>
      </c>
      <c r="D102" s="6">
        <v>5</v>
      </c>
      <c r="E102" s="157">
        <v>151000</v>
      </c>
    </row>
    <row r="103" spans="1:5" x14ac:dyDescent="0.15">
      <c r="A103" s="6" t="str">
        <f t="shared" si="3"/>
        <v>156</v>
      </c>
      <c r="B103" s="7">
        <v>1</v>
      </c>
      <c r="C103" s="6">
        <v>5</v>
      </c>
      <c r="D103" s="6">
        <v>6</v>
      </c>
      <c r="E103" s="157">
        <v>191000</v>
      </c>
    </row>
    <row r="104" spans="1:5" x14ac:dyDescent="0.15">
      <c r="A104" s="6" t="str">
        <f t="shared" si="3"/>
        <v>161</v>
      </c>
      <c r="B104" s="7">
        <v>1</v>
      </c>
      <c r="C104" s="6">
        <v>6</v>
      </c>
      <c r="D104" s="6">
        <v>1</v>
      </c>
      <c r="E104" s="157">
        <v>60000</v>
      </c>
    </row>
    <row r="105" spans="1:5" x14ac:dyDescent="0.15">
      <c r="A105" s="6" t="str">
        <f t="shared" si="3"/>
        <v>162</v>
      </c>
      <c r="B105" s="7">
        <v>1</v>
      </c>
      <c r="C105" s="6">
        <v>6</v>
      </c>
      <c r="D105" s="6">
        <v>2</v>
      </c>
      <c r="E105" s="157">
        <v>72000</v>
      </c>
    </row>
    <row r="106" spans="1:5" x14ac:dyDescent="0.15">
      <c r="A106" s="6" t="str">
        <f t="shared" si="3"/>
        <v>163</v>
      </c>
      <c r="B106" s="7">
        <v>1</v>
      </c>
      <c r="C106" s="6">
        <v>6</v>
      </c>
      <c r="D106" s="6">
        <v>3</v>
      </c>
      <c r="E106" s="157">
        <v>94000</v>
      </c>
    </row>
    <row r="107" spans="1:5" x14ac:dyDescent="0.15">
      <c r="A107" s="6" t="str">
        <f t="shared" si="3"/>
        <v>164</v>
      </c>
      <c r="B107" s="7">
        <v>1</v>
      </c>
      <c r="C107" s="6">
        <v>6</v>
      </c>
      <c r="D107" s="6">
        <v>4</v>
      </c>
      <c r="E107" s="157">
        <v>114000</v>
      </c>
    </row>
    <row r="108" spans="1:5" x14ac:dyDescent="0.15">
      <c r="A108" s="6" t="str">
        <f t="shared" si="3"/>
        <v>165</v>
      </c>
      <c r="B108" s="7">
        <v>1</v>
      </c>
      <c r="C108" s="6">
        <v>6</v>
      </c>
      <c r="D108" s="6">
        <v>5</v>
      </c>
      <c r="E108" s="157">
        <v>144000</v>
      </c>
    </row>
    <row r="109" spans="1:5" x14ac:dyDescent="0.15">
      <c r="A109" s="6" t="str">
        <f t="shared" si="3"/>
        <v>166</v>
      </c>
      <c r="B109" s="7">
        <v>1</v>
      </c>
      <c r="C109" s="6">
        <v>6</v>
      </c>
      <c r="D109" s="6">
        <v>6</v>
      </c>
      <c r="E109" s="157">
        <v>186000</v>
      </c>
    </row>
  </sheetData>
  <phoneticPr fontId="4"/>
  <pageMargins left="0.7" right="0.7" top="0.75" bottom="0.75" header="0.3" footer="0.3"/>
  <pageSetup paperSize="9" scale="55" orientation="portrait" verticalDpi="0" r:id="rId1"/>
  <rowBreaks count="1" manualBreakCount="1">
    <brk id="55"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5</vt:i4>
      </vt:variant>
    </vt:vector>
  </HeadingPairs>
  <TitlesOfParts>
    <vt:vector size="12" baseType="lpstr">
      <vt:lpstr>使用方法</vt:lpstr>
      <vt:lpstr>別紙　調書</vt:lpstr>
      <vt:lpstr>別紙２　内訳計算表（入力）</vt:lpstr>
      <vt:lpstr>別紙２　内訳計算表（出力）</vt:lpstr>
      <vt:lpstr>別紙３　決算書抄本</vt:lpstr>
      <vt:lpstr>決算書抄本記入例</vt:lpstr>
      <vt:lpstr>補助基準額 </vt:lpstr>
      <vt:lpstr>'別紙　調書'!Print_Area</vt:lpstr>
      <vt:lpstr>'別紙２　内訳計算表（出力）'!Print_Area</vt:lpstr>
      <vt:lpstr>'別紙２　内訳計算表（入力）'!Print_Area</vt:lpstr>
      <vt:lpstr>'別紙３　決算書抄本'!Print_Area</vt:lpstr>
      <vt:lpstr>'補助基準額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U0909314</dc:creator>
  <cp:lastModifiedBy>白井市役所</cp:lastModifiedBy>
  <cp:lastPrinted>2025-03-13T02:52:54Z</cp:lastPrinted>
  <dcterms:created xsi:type="dcterms:W3CDTF">1997-01-08T22:48:59Z</dcterms:created>
  <dcterms:modified xsi:type="dcterms:W3CDTF">2025-09-24T06:45:22Z</dcterms:modified>
</cp:coreProperties>
</file>